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895" yWindow="540" windowWidth="18195" windowHeight="8475" tabRatio="747"/>
  </bookViews>
  <sheets>
    <sheet name="RESUMO" sheetId="12" r:id="rId1"/>
    <sheet name="01_S. AUX" sheetId="4" r:id="rId2"/>
    <sheet name="02_OBRA_N.N.L" sheetId="6" r:id="rId3"/>
    <sheet name="03 COMP." sheetId="5" r:id="rId4"/>
    <sheet name="BDI" sheetId="15" r:id="rId5"/>
    <sheet name="E. Sociais" sheetId="17" r:id="rId6"/>
    <sheet name="CRONO" sheetId="16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1" hidden="1">'01_S. AUX'!$A$9:$G$20</definedName>
    <definedName name="_xlnm._FilterDatabase" localSheetId="2" hidden="1">'02_OBRA_N.N.L'!$A$12:$G$321</definedName>
    <definedName name="_xlnm._FilterDatabase" localSheetId="3" hidden="1">'03 COMP.'!$A$227:$G$698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oc66241043_8">'[1]3-Material de consumo'!#REF!</definedName>
    <definedName name="_Toc66241043_8_1">'[1]3-Material de consumo'!#REF!</definedName>
    <definedName name="_Toc66241043_8_1_4">'[1]3-Material de consumo'!#REF!</definedName>
    <definedName name="_Toc66241043_8_4">'[1]3-Material de consumo'!#REF!</definedName>
    <definedName name="_Toc66241043_8_6">'[1]3-Material de consumo'!#REF!</definedName>
    <definedName name="_Toc66241043_8_6_4">'[1]3-Material de consumo'!#REF!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morEscri">[2]EquiA!#REF!</definedName>
    <definedName name="AmorEscri_1">[2]EquiA!#REF!</definedName>
    <definedName name="AmorEscri_1_4">[2]EquiA!#REF!</definedName>
    <definedName name="AmorEscri_4">[2]EquiA!#REF!</definedName>
    <definedName name="AmorEscri_6">[2]EquiA!#REF!</definedName>
    <definedName name="AmorEscri_6_4">[2]EquiA!#REF!</definedName>
    <definedName name="AmorVei">[2]EquiA!#REF!</definedName>
    <definedName name="AmorVei_1">[2]EquiA!#REF!</definedName>
    <definedName name="AmorVei_1_4">[2]EquiA!#REF!</definedName>
    <definedName name="AmorVei_4">[2]EquiA!#REF!</definedName>
    <definedName name="AmorVei_6">[2]EquiA!#REF!</definedName>
    <definedName name="AmorVei_6_4">[2]EquiA!#REF!</definedName>
    <definedName name="anb">#REF!</definedName>
    <definedName name="apc">#REF!</definedName>
    <definedName name="apmfs">#REF!</definedName>
    <definedName name="are">#REF!</definedName>
    <definedName name="_xlnm.Print_Area" localSheetId="1">'01_S. AUX'!$A$1:$G$22</definedName>
    <definedName name="_xlnm.Print_Area" localSheetId="2">'02_OBRA_N.N.L'!$A$1:$G$324</definedName>
    <definedName name="_xlnm.Print_Area" localSheetId="3">'03 COMP.'!$A$1:$G$698</definedName>
    <definedName name="_xlnm.Print_Area" localSheetId="6">CRONO!$A$1:$W$14</definedName>
    <definedName name="_xlnm.Print_Area" localSheetId="0">RESUMO!$A$1:$F$15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E">[3]Insumos!$D$5</definedName>
    <definedName name="bet">#REF!</definedName>
    <definedName name="biro">[2]PessA!#REF!</definedName>
    <definedName name="biro_1">[2]PessA!#REF!</definedName>
    <definedName name="biro_1_4">[2]PessA!#REF!</definedName>
    <definedName name="biro_4">[2]PessA!#REF!</definedName>
    <definedName name="biro_6">[2]PessA!#REF!</definedName>
    <definedName name="biro_6_4">[2]PessA!#REF!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#REF!</definedName>
    <definedName name="desm">#REF!</definedName>
    <definedName name="DespGer">[2]Tel!#REF!</definedName>
    <definedName name="DespGer_1">[2]Tel!#REF!</definedName>
    <definedName name="DespGer_1_4">[2]Tel!#REF!</definedName>
    <definedName name="DespGer_4">[2]Tel!#REF!</definedName>
    <definedName name="DespGer_6">[2]Tel!#REF!</definedName>
    <definedName name="DespGer_6_4">[2]Tel!#REF!</definedName>
    <definedName name="DIE">#REF!</definedName>
    <definedName name="DIF">#REF!</definedName>
    <definedName name="DistMed">[2]CombLub!#REF!</definedName>
    <definedName name="DistMed_1">[2]CombLub!#REF!</definedName>
    <definedName name="DistMed_1_4">[2]CombLub!#REF!</definedName>
    <definedName name="DistMed_4">[2]CombLub!#REF!</definedName>
    <definedName name="DistMed_6">[2]CombLub!#REF!</definedName>
    <definedName name="DistMed_6_4">[2]CombLub!#REF!</definedName>
    <definedName name="DistMedMP">[2]CombLub!#REF!</definedName>
    <definedName name="DistMedMP_1">[2]CombLub!#REF!</definedName>
    <definedName name="DistMedMP_1_4">[2]CombLub!#REF!</definedName>
    <definedName name="DistMedMP_4">[2]CombLub!#REF!</definedName>
    <definedName name="DistMedMP_6">[2]CombLub!#REF!</definedName>
    <definedName name="DistMedMP_6_4">[2]CombLub!#REF!</definedName>
    <definedName name="DKM">#REF!</definedName>
    <definedName name="E">#REF!</definedName>
    <definedName name="EB">[2]CombLub!#REF!</definedName>
    <definedName name="EB_1">[2]CombLub!#REF!</definedName>
    <definedName name="EB_1_4">[2]CombLub!#REF!</definedName>
    <definedName name="EB_4">[2]CombLub!#REF!</definedName>
    <definedName name="EB_6">[2]CombLub!#REF!</definedName>
    <definedName name="EB_6_4">[2]CombLub!#REF!</definedName>
    <definedName name="eCameta">[2]EquiA!#REF!</definedName>
    <definedName name="eCameta_1">[2]EquiA!#REF!</definedName>
    <definedName name="eCameta_1_4">[2]EquiA!#REF!</definedName>
    <definedName name="eCameta_4">[2]EquiA!#REF!</definedName>
    <definedName name="eCameta_6">[2]EquiA!#REF!</definedName>
    <definedName name="eCameta_6_4">[2]EquiA!#REF!</definedName>
    <definedName name="ecm">#REF!</definedName>
    <definedName name="eee">NA()</definedName>
    <definedName name="ele">#REF!</definedName>
    <definedName name="elr1_2">#REF!</definedName>
    <definedName name="elv50x40">#REF!</definedName>
    <definedName name="eMoto">[2]EquiA!#REF!</definedName>
    <definedName name="eMoto_1">[2]EquiA!#REF!</definedName>
    <definedName name="eMoto_1_4">[2]EquiA!#REF!</definedName>
    <definedName name="eMoto_4">[2]EquiA!#REF!</definedName>
    <definedName name="eMoto_6">[2]EquiA!#REF!</definedName>
    <definedName name="eMoto_6_4">[2]EquiA!#REF!</definedName>
    <definedName name="enc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pm2.5">#REF!</definedName>
    <definedName name="ER">NA()</definedName>
    <definedName name="esm">#REF!</definedName>
    <definedName name="est">#REF!</definedName>
    <definedName name="est1.5_15">#REF!</definedName>
    <definedName name="eVehLev">[4]EquiA!$B$5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_1">#REF!</definedName>
    <definedName name="Excel_BuiltIn_Print_Area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_1">NA()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3_1">#REF!</definedName>
    <definedName name="Excel_BuiltIn_Print_Area_33_1">#REF!</definedName>
    <definedName name="Excel_BuiltIn_Print_Area_5_1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NA()</definedName>
    <definedName name="fajjadsjajkds">[2]CombLub!#REF!</definedName>
    <definedName name="fajjadsjajkds_1">[2]CombLub!#REF!</definedName>
    <definedName name="fajjadsjajkds_1_4">[2]CombLub!#REF!</definedName>
    <definedName name="fajjadsjajkds_4">[2]CombLub!#REF!</definedName>
    <definedName name="fajjadsjajkds_6">[2]CombLub!#REF!</definedName>
    <definedName name="fajjadsjajkds_6_4">[2]CombLub!#REF!</definedName>
    <definedName name="FATOR">NA()</definedName>
    <definedName name="fcm">#REF!</definedName>
    <definedName name="fer">#REF!</definedName>
    <definedName name="fossa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nsInt">[2]Tel!#REF!</definedName>
    <definedName name="InsInt_1">[2]Tel!#REF!</definedName>
    <definedName name="InsInt_1_4">[2]Tel!#REF!</definedName>
    <definedName name="InsInt_4">[2]Tel!#REF!</definedName>
    <definedName name="InsInt_6">[2]Tel!#REF!</definedName>
    <definedName name="InsInt_6_4">[2]Tel!#REF!</definedName>
    <definedName name="InvEscri">[2]EquiA!#REF!</definedName>
    <definedName name="InvEscri_1">[2]EquiA!#REF!</definedName>
    <definedName name="InvEscri_1_4">[2]EquiA!#REF!</definedName>
    <definedName name="InvEscri_4">[2]EquiA!#REF!</definedName>
    <definedName name="InvEscri_6">[2]EquiA!#REF!</definedName>
    <definedName name="InvEscri_6_4">[2]EquiA!#REF!</definedName>
    <definedName name="InvVei">[2]EquiA!#REF!</definedName>
    <definedName name="InvVei_1">[2]EquiA!#REF!</definedName>
    <definedName name="InvVei_1_4">[2]EquiA!#REF!</definedName>
    <definedName name="InvVei_4">[2]EquiA!#REF!</definedName>
    <definedName name="InvVei_6">[2]EquiA!#REF!</definedName>
    <definedName name="InvVei_6_4">[2]EquiA!#REF!</definedName>
    <definedName name="InvVeia">[2]EquiA!#REF!</definedName>
    <definedName name="InvVeia_1">[2]EquiA!#REF!</definedName>
    <definedName name="InvVeia_1_4">[2]EquiA!#REF!</definedName>
    <definedName name="InvVeia_4">[2]EquiA!#REF!</definedName>
    <definedName name="InvVeia_6">[2]EquiA!#REF!</definedName>
    <definedName name="InvVeia_6_4">[2]EquiA!#REF!</definedName>
    <definedName name="ipf">#REF!</definedName>
    <definedName name="itus1">#REF!</definedName>
    <definedName name="jla1_220">#REF!</definedName>
    <definedName name="JRS">#REF!</definedName>
    <definedName name="Leituristas">[2]PessA!#REF!</definedName>
    <definedName name="Leituristas_1">[2]PessA!#REF!</definedName>
    <definedName name="Leituristas_1_4">[2]PessA!#REF!</definedName>
    <definedName name="Leituristas_4">[2]PessA!#REF!</definedName>
    <definedName name="Leituristas_6">[2]PessA!#REF!</definedName>
    <definedName name="Leituristas_6_4">[2]PessA!#REF!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toristas">[2]EquiOM!#REF!</definedName>
    <definedName name="motoristas_1">[2]EquiOM!#REF!</definedName>
    <definedName name="motoristas_1_4">[2]EquiOM!#REF!</definedName>
    <definedName name="motoristas_4">[2]EquiOM!#REF!</definedName>
    <definedName name="motoristas_6">[2]EquiOM!#REF!</definedName>
    <definedName name="motoristas_6_4">[2]EquiOM!#REF!</definedName>
    <definedName name="mour">#REF!</definedName>
    <definedName name="mpm2.5">#REF!</definedName>
    <definedName name="msv">#REF!</definedName>
    <definedName name="niv">#REF!</definedName>
    <definedName name="nome">#REF!</definedName>
    <definedName name="nome_4">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odi">#REF!</definedName>
    <definedName name="ofc">[5]Insumos!$D$9</definedName>
    <definedName name="ofi">#REF!</definedName>
    <definedName name="OGU">#REF!</definedName>
    <definedName name="oli">#REF!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es">#REF!</definedName>
    <definedName name="pig">#REF!</definedName>
    <definedName name="PII">#REF!</definedName>
    <definedName name="PIP">#REF!</definedName>
    <definedName name="planilha">NA()</definedName>
    <definedName name="planilha_1">NA()</definedName>
    <definedName name="plc">#REF!</definedName>
    <definedName name="plc2.5">#REF!</definedName>
    <definedName name="PMS">#REF!</definedName>
    <definedName name="pont">#REF!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f">#REF!</definedName>
    <definedName name="pref_4">#REF!</definedName>
    <definedName name="prf">#REF!</definedName>
    <definedName name="prg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in">#REF!</definedName>
    <definedName name="sollimp">#REF!</definedName>
    <definedName name="sOpRadio">[2]PessA!#REF!</definedName>
    <definedName name="sOpRadio_1">[2]PessA!#REF!</definedName>
    <definedName name="sOpRadio_1_4">[2]PessA!#REF!</definedName>
    <definedName name="sOpRadio_4">[2]PessA!#REF!</definedName>
    <definedName name="sOpRadio_6">[2]PessA!#REF!</definedName>
    <definedName name="sOpRadio_6_4">[2]PessA!#REF!</definedName>
    <definedName name="sRespOM">[2]PessA!#REF!</definedName>
    <definedName name="sRespOM_1">[2]PessA!#REF!</definedName>
    <definedName name="sRespOM_1_4">[2]PessA!#REF!</definedName>
    <definedName name="sRespOM_4">[2]PessA!#REF!</definedName>
    <definedName name="sRespOM_6">[2]PessA!#REF!</definedName>
    <definedName name="sRespOM_6_4">[2]PessA!#REF!</definedName>
    <definedName name="srv">#REF!</definedName>
    <definedName name="sum">#REF!</definedName>
    <definedName name="svt">#REF!</definedName>
    <definedName name="sxo">#REF!</definedName>
    <definedName name="tbv">#REF!</definedName>
    <definedName name="ted">#REF!</definedName>
    <definedName name="TelO">[2]Tel!#REF!</definedName>
    <definedName name="TelO_1">[2]Tel!#REF!</definedName>
    <definedName name="TelO_1_4">[2]Tel!#REF!</definedName>
    <definedName name="TelO_4">[2]Tel!#REF!</definedName>
    <definedName name="TelO_6">[2]Tel!#REF!</definedName>
    <definedName name="TelO_6_4">[2]Tel!#REF!</definedName>
    <definedName name="ter">#REF!</definedName>
    <definedName name="tes">#REF!</definedName>
    <definedName name="teste">[2]PessA!#REF!</definedName>
    <definedName name="teste_1">[2]PessA!#REF!</definedName>
    <definedName name="teste_1_4">[2]PessA!#REF!</definedName>
    <definedName name="teste_4">[2]PessA!#REF!</definedName>
    <definedName name="teste_6">[2]PessA!#REF!</definedName>
    <definedName name="teste_6_4">[2]PessA!#REF!</definedName>
    <definedName name="tic">[5]Insumos!$D$13</definedName>
    <definedName name="TID">#REF!</definedName>
    <definedName name="_xlnm.Print_Titles" localSheetId="1">'01_S. AUX'!$1:$9</definedName>
    <definedName name="_xlnm.Print_Titles" localSheetId="2">'02_OBRA_N.N.L'!$1:$9</definedName>
    <definedName name="_xlnm.Print_Titles" localSheetId="3">'03 COMP.'!$1:$8</definedName>
    <definedName name="_xlnm.Print_Titles" localSheetId="6">CRONO!$A:$F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AL_RESUMO">NA()</definedName>
    <definedName name="TotCrP">[2]CombLub!#REF!</definedName>
    <definedName name="TotCrP_1">[2]CombLub!#REF!</definedName>
    <definedName name="TotCrP_1_4">[2]CombLub!#REF!</definedName>
    <definedName name="TotCrP_4">[2]CombLub!#REF!</definedName>
    <definedName name="TotCrP_6">[2]CombLub!#REF!</definedName>
    <definedName name="TotCrP_6_4">[2]CombLub!#REF!</definedName>
    <definedName name="TotUSM">[2]CombLub!#REF!</definedName>
    <definedName name="TotUSM_1">[2]CombLub!#REF!</definedName>
    <definedName name="TotUSM_1_4">[2]CombLub!#REF!</definedName>
    <definedName name="TotUSM_4">[2]CombLub!#REF!</definedName>
    <definedName name="TotUSM_6">[2]CombLub!#REF!</definedName>
    <definedName name="TotUSM_6_4">[2]CombLub!#REF!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ansp">[2]Tel!#REF!</definedName>
    <definedName name="transp_1">[2]Tel!#REF!</definedName>
    <definedName name="transp_1_4">[2]Tel!#REF!</definedName>
    <definedName name="transp_4">[2]Tel!#REF!</definedName>
    <definedName name="transp_6">[2]Tel!#REF!</definedName>
    <definedName name="transp_6_4">[2]Tel!#REF!</definedName>
    <definedName name="trb">#REF!</definedName>
    <definedName name="tre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II">#REF!</definedName>
    <definedName name="VIP">#REF!</definedName>
    <definedName name="VLR">#REF!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w">NA()</definedName>
    <definedName name="zar">#REF!</definedName>
  </definedNames>
  <calcPr calcId="144525"/>
</workbook>
</file>

<file path=xl/calcChain.xml><?xml version="1.0" encoding="utf-8"?>
<calcChain xmlns="http://schemas.openxmlformats.org/spreadsheetml/2006/main">
  <c r="G335" i="5" l="1"/>
  <c r="G334" i="5"/>
  <c r="G333" i="5"/>
  <c r="G331" i="5" s="1"/>
  <c r="F26" i="6" s="1"/>
  <c r="G26" i="6" s="1"/>
  <c r="G327" i="5"/>
  <c r="G326" i="5"/>
  <c r="G325" i="5"/>
  <c r="G323" i="5" l="1"/>
  <c r="F19" i="6" s="1"/>
  <c r="G19" i="6" s="1"/>
  <c r="C43" i="15" l="1"/>
  <c r="F32" i="17"/>
  <c r="G32" i="17"/>
  <c r="F37" i="17"/>
  <c r="G37" i="17"/>
  <c r="F22" i="17"/>
  <c r="G22" i="17"/>
  <c r="G41" i="17" l="1"/>
  <c r="G43" i="17" s="1"/>
  <c r="F41" i="17"/>
  <c r="F43" i="17" s="1"/>
  <c r="G213" i="5" l="1"/>
  <c r="G212" i="5"/>
  <c r="G206" i="5" l="1"/>
  <c r="G208" i="5"/>
  <c r="G177" i="5"/>
  <c r="G224" i="5"/>
  <c r="G223" i="5"/>
  <c r="G222" i="5"/>
  <c r="G193" i="5" l="1"/>
  <c r="G192" i="5"/>
  <c r="G191" i="5"/>
  <c r="G225" i="5"/>
  <c r="G221" i="5"/>
  <c r="G220" i="5"/>
  <c r="G219" i="5"/>
  <c r="G218" i="5"/>
  <c r="G217" i="5"/>
  <c r="G216" i="5"/>
  <c r="G215" i="5"/>
  <c r="G214" i="5"/>
  <c r="G181" i="5"/>
  <c r="G211" i="5"/>
  <c r="G210" i="5"/>
  <c r="G209" i="5"/>
  <c r="G207" i="5"/>
  <c r="G205" i="5"/>
  <c r="G204" i="5"/>
  <c r="G203" i="5"/>
  <c r="G202" i="5"/>
  <c r="G201" i="5"/>
  <c r="G200" i="5"/>
  <c r="G199" i="5"/>
  <c r="G198" i="5"/>
  <c r="G197" i="5"/>
  <c r="G190" i="5"/>
  <c r="G189" i="5"/>
  <c r="G178" i="5"/>
  <c r="G188" i="5"/>
  <c r="G187" i="5"/>
  <c r="G186" i="5"/>
  <c r="G185" i="5"/>
  <c r="G184" i="5"/>
  <c r="G183" i="5"/>
  <c r="G182" i="5"/>
  <c r="G180" i="5"/>
  <c r="G179" i="5"/>
  <c r="G176" i="5"/>
  <c r="G194" i="5"/>
  <c r="G175" i="5"/>
  <c r="G174" i="5"/>
  <c r="G173" i="5"/>
  <c r="G172" i="5"/>
  <c r="G171" i="5"/>
  <c r="G170" i="5"/>
  <c r="G169" i="5"/>
  <c r="G168" i="5"/>
  <c r="G167" i="5"/>
  <c r="G165" i="5" l="1"/>
  <c r="G195" i="5"/>
  <c r="G164" i="5" l="1"/>
  <c r="G163" i="5"/>
  <c r="G161" i="5" l="1"/>
  <c r="F16" i="4" s="1"/>
  <c r="G679" i="5"/>
  <c r="G677" i="5" s="1"/>
  <c r="F28" i="6" s="1"/>
  <c r="G687" i="5"/>
  <c r="G684" i="5"/>
  <c r="G683" i="5"/>
  <c r="G682" i="5"/>
  <c r="G686" i="5"/>
  <c r="G685" i="5"/>
  <c r="G680" i="5" l="1"/>
  <c r="G28" i="6"/>
  <c r="F80" i="6"/>
  <c r="G80" i="6" s="1"/>
  <c r="P11" i="16"/>
  <c r="M11" i="16"/>
  <c r="J11" i="16"/>
  <c r="G11" i="16"/>
  <c r="G500" i="5"/>
  <c r="G141" i="5"/>
  <c r="G143" i="5"/>
  <c r="G145" i="5"/>
  <c r="G146" i="5"/>
  <c r="G695" i="5"/>
  <c r="G694" i="5"/>
  <c r="G697" i="5"/>
  <c r="G698" i="5"/>
  <c r="G696" i="5"/>
  <c r="G693" i="5"/>
  <c r="G692" i="5"/>
  <c r="G691" i="5"/>
  <c r="G690" i="5"/>
  <c r="G675" i="5"/>
  <c r="G674" i="5"/>
  <c r="G673" i="5"/>
  <c r="G672" i="5"/>
  <c r="G671" i="5"/>
  <c r="G670" i="5"/>
  <c r="G676" i="5"/>
  <c r="G669" i="5"/>
  <c r="G668" i="5"/>
  <c r="G667" i="5"/>
  <c r="G666" i="5"/>
  <c r="G661" i="5"/>
  <c r="G662" i="5"/>
  <c r="G660" i="5"/>
  <c r="G663" i="5"/>
  <c r="G659" i="5"/>
  <c r="G658" i="5"/>
  <c r="G655" i="5"/>
  <c r="G654" i="5"/>
  <c r="G653" i="5"/>
  <c r="G650" i="5"/>
  <c r="G649" i="5"/>
  <c r="G648" i="5"/>
  <c r="G144" i="5" l="1"/>
  <c r="G142" i="5"/>
  <c r="G688" i="5"/>
  <c r="F95" i="6" s="1"/>
  <c r="G664" i="5"/>
  <c r="F94" i="6" s="1"/>
  <c r="G656" i="5"/>
  <c r="F93" i="6" s="1"/>
  <c r="G651" i="5"/>
  <c r="F86" i="6" s="1"/>
  <c r="G646" i="5"/>
  <c r="F85" i="6" s="1"/>
  <c r="G139" i="5" l="1"/>
  <c r="F104" i="6" s="1"/>
  <c r="G645" i="5" l="1"/>
  <c r="G644" i="5"/>
  <c r="G643" i="5"/>
  <c r="G642" i="5"/>
  <c r="G641" i="5"/>
  <c r="G640" i="5"/>
  <c r="G639" i="5"/>
  <c r="G638" i="5"/>
  <c r="G635" i="5"/>
  <c r="G634" i="5"/>
  <c r="G633" i="5"/>
  <c r="G632" i="5"/>
  <c r="G631" i="5"/>
  <c r="G630" i="5"/>
  <c r="G629" i="5"/>
  <c r="G628" i="5"/>
  <c r="G627" i="5"/>
  <c r="G626" i="5"/>
  <c r="G623" i="5"/>
  <c r="G622" i="5"/>
  <c r="G621" i="5"/>
  <c r="G620" i="5"/>
  <c r="G618" i="5" l="1"/>
  <c r="F72" i="6" s="1"/>
  <c r="G636" i="5"/>
  <c r="F83" i="6" s="1"/>
  <c r="G624" i="5"/>
  <c r="F73" i="6" s="1"/>
  <c r="G617" i="5"/>
  <c r="G616" i="5"/>
  <c r="G615" i="5"/>
  <c r="G614" i="5"/>
  <c r="G613" i="5"/>
  <c r="G610" i="5"/>
  <c r="G609" i="5"/>
  <c r="G608" i="5"/>
  <c r="G607" i="5"/>
  <c r="G606" i="5"/>
  <c r="G605" i="5"/>
  <c r="G604" i="5"/>
  <c r="G603" i="5"/>
  <c r="G602" i="5"/>
  <c r="G601" i="5"/>
  <c r="G600" i="5"/>
  <c r="G599" i="5"/>
  <c r="G598" i="5"/>
  <c r="G597" i="5"/>
  <c r="G596" i="5"/>
  <c r="G595" i="5"/>
  <c r="G594" i="5"/>
  <c r="G591" i="5"/>
  <c r="G590" i="5"/>
  <c r="G589" i="5"/>
  <c r="G588" i="5"/>
  <c r="G585" i="5"/>
  <c r="G584" i="5"/>
  <c r="G583" i="5"/>
  <c r="G582" i="5"/>
  <c r="G579" i="5"/>
  <c r="G578" i="5"/>
  <c r="G577" i="5"/>
  <c r="G574" i="5"/>
  <c r="G573" i="5"/>
  <c r="G572" i="5"/>
  <c r="G569" i="5"/>
  <c r="G568" i="5"/>
  <c r="G567" i="5"/>
  <c r="G564" i="5"/>
  <c r="G563" i="5"/>
  <c r="G562" i="5"/>
  <c r="G561" i="5"/>
  <c r="G558" i="5"/>
  <c r="G557" i="5"/>
  <c r="G554" i="5"/>
  <c r="G553" i="5"/>
  <c r="G552" i="5"/>
  <c r="G551" i="5"/>
  <c r="G550" i="5"/>
  <c r="G549" i="5"/>
  <c r="G546" i="5"/>
  <c r="G545" i="5"/>
  <c r="G544" i="5"/>
  <c r="G541" i="5"/>
  <c r="G539" i="5" s="1"/>
  <c r="F44" i="6" s="1"/>
  <c r="G538" i="5"/>
  <c r="G537" i="5"/>
  <c r="G536" i="5"/>
  <c r="G533" i="5"/>
  <c r="G532" i="5"/>
  <c r="G531" i="5"/>
  <c r="G530" i="5"/>
  <c r="G529" i="5"/>
  <c r="G528" i="5"/>
  <c r="G525" i="5"/>
  <c r="G524" i="5"/>
  <c r="G523" i="5"/>
  <c r="G522" i="5"/>
  <c r="G519" i="5"/>
  <c r="G518" i="5"/>
  <c r="G517" i="5"/>
  <c r="G516" i="5"/>
  <c r="G513" i="5"/>
  <c r="G512" i="5"/>
  <c r="G511" i="5"/>
  <c r="G503" i="5"/>
  <c r="G505" i="5"/>
  <c r="G508" i="5"/>
  <c r="G507" i="5"/>
  <c r="G504" i="5"/>
  <c r="G506" i="5"/>
  <c r="G526" i="5" l="1"/>
  <c r="F41" i="6" s="1"/>
  <c r="G611" i="5"/>
  <c r="F71" i="6" s="1"/>
  <c r="G592" i="5"/>
  <c r="F66" i="6" s="1"/>
  <c r="G586" i="5"/>
  <c r="F57" i="6" s="1"/>
  <c r="G580" i="5"/>
  <c r="F56" i="6" s="1"/>
  <c r="G575" i="5"/>
  <c r="F55" i="6" s="1"/>
  <c r="G570" i="5"/>
  <c r="F54" i="6" s="1"/>
  <c r="G565" i="5"/>
  <c r="F53" i="6" s="1"/>
  <c r="G559" i="5"/>
  <c r="F51" i="6" s="1"/>
  <c r="G555" i="5"/>
  <c r="F50" i="6" s="1"/>
  <c r="G547" i="5"/>
  <c r="F47" i="6" s="1"/>
  <c r="G542" i="5"/>
  <c r="F46" i="6" s="1"/>
  <c r="G534" i="5"/>
  <c r="F43" i="6" s="1"/>
  <c r="G520" i="5"/>
  <c r="F39" i="6" s="1"/>
  <c r="G514" i="5"/>
  <c r="F38" i="6" s="1"/>
  <c r="G509" i="5"/>
  <c r="F29" i="6" s="1"/>
  <c r="G501" i="5"/>
  <c r="F21" i="6" s="1"/>
  <c r="G153" i="5" l="1"/>
  <c r="G132" i="5" l="1"/>
  <c r="G131" i="5"/>
  <c r="G133" i="5"/>
  <c r="G136" i="5" l="1"/>
  <c r="G138" i="5" l="1"/>
  <c r="G137" i="5"/>
  <c r="G134" i="5"/>
  <c r="G135" i="5" l="1"/>
  <c r="G129" i="5" s="1"/>
  <c r="F107" i="6" s="1"/>
  <c r="G160" i="5"/>
  <c r="G159" i="5"/>
  <c r="G158" i="5"/>
  <c r="G157" i="5"/>
  <c r="G156" i="5"/>
  <c r="G155" i="5"/>
  <c r="G154" i="5"/>
  <c r="G152" i="5"/>
  <c r="G151" i="5"/>
  <c r="G150" i="5"/>
  <c r="G117" i="5"/>
  <c r="G113" i="5"/>
  <c r="G112" i="5"/>
  <c r="G109" i="5"/>
  <c r="G108" i="5"/>
  <c r="G107" i="5"/>
  <c r="G58" i="5"/>
  <c r="G57" i="5"/>
  <c r="G56" i="5"/>
  <c r="G63" i="5"/>
  <c r="G62" i="5"/>
  <c r="G61" i="5"/>
  <c r="G68" i="5"/>
  <c r="G67" i="5"/>
  <c r="G66" i="5"/>
  <c r="G148" i="5" l="1"/>
  <c r="G147" i="5" s="1"/>
  <c r="F15" i="4" s="1"/>
  <c r="G15" i="4" s="1"/>
  <c r="G116" i="5"/>
  <c r="G114" i="5" s="1"/>
  <c r="F68" i="6" s="1"/>
  <c r="G110" i="5"/>
  <c r="F102" i="6" s="1"/>
  <c r="G105" i="5"/>
  <c r="F101" i="6" s="1"/>
  <c r="G84" i="5"/>
  <c r="G82" i="5" s="1"/>
  <c r="F105" i="6" s="1"/>
  <c r="G54" i="5"/>
  <c r="F88" i="6" s="1"/>
  <c r="G59" i="5"/>
  <c r="F89" i="6" s="1"/>
  <c r="G64" i="5"/>
  <c r="F90" i="6" s="1"/>
  <c r="G315" i="6" l="1"/>
  <c r="G316" i="6"/>
  <c r="G317" i="6"/>
  <c r="G318" i="6"/>
  <c r="G319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65" i="6"/>
  <c r="G266" i="6"/>
  <c r="G267" i="6"/>
  <c r="G268" i="6"/>
  <c r="G269" i="6"/>
  <c r="G270" i="6"/>
  <c r="G271" i="6"/>
  <c r="G272" i="6"/>
  <c r="G273" i="6"/>
  <c r="G274" i="6"/>
  <c r="G275" i="6"/>
  <c r="G276" i="6"/>
  <c r="G277" i="6"/>
  <c r="G278" i="6"/>
  <c r="G279" i="6"/>
  <c r="G280" i="6"/>
  <c r="G281" i="6"/>
  <c r="G282" i="6"/>
  <c r="G283" i="6"/>
  <c r="G284" i="6"/>
  <c r="G285" i="6"/>
  <c r="G286" i="6"/>
  <c r="G287" i="6"/>
  <c r="G288" i="6"/>
  <c r="G289" i="6"/>
  <c r="G290" i="6"/>
  <c r="G291" i="6"/>
  <c r="G292" i="6"/>
  <c r="G293" i="6"/>
  <c r="G294" i="6"/>
  <c r="G295" i="6"/>
  <c r="G296" i="6"/>
  <c r="G297" i="6"/>
  <c r="G298" i="6"/>
  <c r="G299" i="6"/>
  <c r="G300" i="6"/>
  <c r="G301" i="6"/>
  <c r="G302" i="6"/>
  <c r="G303" i="6"/>
  <c r="G304" i="6"/>
  <c r="G305" i="6"/>
  <c r="G306" i="6"/>
  <c r="G307" i="6"/>
  <c r="G308" i="6"/>
  <c r="G309" i="6"/>
  <c r="G310" i="6"/>
  <c r="G311" i="6"/>
  <c r="G312" i="6"/>
  <c r="G313" i="6"/>
  <c r="G134" i="6" l="1"/>
  <c r="G133" i="6"/>
  <c r="G132" i="6"/>
  <c r="G131" i="6"/>
  <c r="G130" i="6"/>
  <c r="G129" i="6"/>
  <c r="G128" i="6"/>
  <c r="G127" i="6"/>
  <c r="G126" i="6"/>
  <c r="G125" i="6"/>
  <c r="G124" i="6"/>
  <c r="G123" i="6"/>
  <c r="G122" i="6"/>
  <c r="G121" i="6"/>
  <c r="G120" i="6"/>
  <c r="G119" i="6"/>
  <c r="G118" i="6"/>
  <c r="G117" i="6"/>
  <c r="G116" i="6"/>
  <c r="G20" i="5" l="1"/>
  <c r="C46" i="15" l="1"/>
  <c r="C33" i="15"/>
  <c r="E109" i="6" s="1"/>
  <c r="E321" i="6" l="1"/>
  <c r="G18" i="4" l="1"/>
  <c r="G499" i="5" l="1"/>
  <c r="G498" i="5"/>
  <c r="G497" i="5"/>
  <c r="G496" i="5"/>
  <c r="G495" i="5"/>
  <c r="G493" i="5" s="1"/>
  <c r="F106" i="6" s="1"/>
  <c r="G492" i="5"/>
  <c r="G491" i="5"/>
  <c r="G490" i="5"/>
  <c r="G489" i="5"/>
  <c r="G488" i="5"/>
  <c r="G487" i="5"/>
  <c r="G486" i="5"/>
  <c r="G483" i="5"/>
  <c r="G482" i="5"/>
  <c r="G481" i="5"/>
  <c r="G480" i="5"/>
  <c r="G479" i="5"/>
  <c r="G478" i="5"/>
  <c r="G475" i="5"/>
  <c r="G474" i="5"/>
  <c r="G473" i="5"/>
  <c r="G472" i="5"/>
  <c r="G471" i="5"/>
  <c r="G470" i="5"/>
  <c r="G469" i="5"/>
  <c r="G466" i="5"/>
  <c r="G465" i="5"/>
  <c r="G462" i="5"/>
  <c r="G461" i="5"/>
  <c r="G458" i="5"/>
  <c r="G457" i="5"/>
  <c r="G456" i="5"/>
  <c r="G455" i="5"/>
  <c r="G454" i="5"/>
  <c r="G453" i="5"/>
  <c r="G452" i="5"/>
  <c r="G451" i="5"/>
  <c r="G450" i="5"/>
  <c r="G447" i="5"/>
  <c r="G446" i="5"/>
  <c r="G445" i="5"/>
  <c r="G442" i="5"/>
  <c r="G441" i="5"/>
  <c r="G440" i="5"/>
  <c r="G439" i="5"/>
  <c r="G436" i="5"/>
  <c r="G435" i="5"/>
  <c r="G434" i="5"/>
  <c r="G433" i="5"/>
  <c r="G430" i="5"/>
  <c r="G429" i="5"/>
  <c r="G428" i="5"/>
  <c r="G427" i="5"/>
  <c r="G426" i="5"/>
  <c r="G425" i="5"/>
  <c r="G424" i="5"/>
  <c r="G423" i="5"/>
  <c r="G422" i="5"/>
  <c r="G421" i="5"/>
  <c r="G420" i="5"/>
  <c r="G417" i="5"/>
  <c r="G416" i="5"/>
  <c r="G415" i="5"/>
  <c r="G414" i="5"/>
  <c r="G413" i="5"/>
  <c r="G412" i="5"/>
  <c r="G409" i="5"/>
  <c r="G408" i="5"/>
  <c r="G407" i="5"/>
  <c r="G406" i="5"/>
  <c r="G405" i="5"/>
  <c r="G402" i="5"/>
  <c r="G401" i="5"/>
  <c r="G400" i="5"/>
  <c r="G399" i="5"/>
  <c r="G396" i="5"/>
  <c r="G395" i="5"/>
  <c r="G394" i="5"/>
  <c r="G393" i="5"/>
  <c r="G390" i="5"/>
  <c r="G389" i="5"/>
  <c r="G388" i="5"/>
  <c r="G387" i="5"/>
  <c r="G386" i="5"/>
  <c r="G385" i="5"/>
  <c r="G384" i="5"/>
  <c r="G381" i="5"/>
  <c r="G380" i="5"/>
  <c r="G379" i="5"/>
  <c r="G378" i="5"/>
  <c r="G377" i="5"/>
  <c r="G376" i="5"/>
  <c r="G375" i="5"/>
  <c r="G374" i="5"/>
  <c r="G373" i="5"/>
  <c r="G372" i="5"/>
  <c r="G371" i="5"/>
  <c r="G370" i="5"/>
  <c r="G369" i="5"/>
  <c r="G368" i="5"/>
  <c r="G367" i="5"/>
  <c r="G366" i="5"/>
  <c r="G365" i="5"/>
  <c r="G362" i="5"/>
  <c r="G361" i="5"/>
  <c r="G360" i="5"/>
  <c r="G359" i="5"/>
  <c r="G356" i="5"/>
  <c r="G355" i="5"/>
  <c r="G352" i="5"/>
  <c r="G351" i="5"/>
  <c r="G350" i="5"/>
  <c r="G349" i="5"/>
  <c r="G346" i="5"/>
  <c r="G344" i="5" s="1"/>
  <c r="G343" i="5"/>
  <c r="G342" i="5"/>
  <c r="G341" i="5"/>
  <c r="G338" i="5"/>
  <c r="G336" i="5" s="1"/>
  <c r="G330" i="5"/>
  <c r="G328" i="5" s="1"/>
  <c r="G322" i="5"/>
  <c r="G321" i="5"/>
  <c r="G320" i="5"/>
  <c r="G319" i="5"/>
  <c r="G318" i="5"/>
  <c r="G317" i="5"/>
  <c r="G316" i="5"/>
  <c r="G315" i="5"/>
  <c r="G312" i="5"/>
  <c r="G311" i="5"/>
  <c r="G310" i="5"/>
  <c r="G309" i="5"/>
  <c r="G308" i="5"/>
  <c r="G307" i="5"/>
  <c r="G306" i="5"/>
  <c r="G305" i="5"/>
  <c r="G304" i="5"/>
  <c r="G303" i="5"/>
  <c r="G302" i="5"/>
  <c r="G301" i="5"/>
  <c r="G300" i="5"/>
  <c r="G299" i="5"/>
  <c r="G298" i="5"/>
  <c r="G297" i="5"/>
  <c r="G296" i="5"/>
  <c r="G295" i="5"/>
  <c r="G294" i="5"/>
  <c r="G293" i="5"/>
  <c r="G292" i="5"/>
  <c r="G291" i="5"/>
  <c r="G290" i="5"/>
  <c r="G289" i="5"/>
  <c r="G288" i="5"/>
  <c r="G287" i="5"/>
  <c r="G286" i="5"/>
  <c r="G285" i="5"/>
  <c r="G284" i="5"/>
  <c r="G283" i="5"/>
  <c r="G282" i="5"/>
  <c r="G281" i="5"/>
  <c r="G280" i="5"/>
  <c r="G279" i="5"/>
  <c r="G278" i="5"/>
  <c r="G277" i="5"/>
  <c r="G276" i="5"/>
  <c r="G273" i="5"/>
  <c r="G272" i="5"/>
  <c r="G271" i="5"/>
  <c r="G270" i="5"/>
  <c r="G269" i="5"/>
  <c r="G268" i="5"/>
  <c r="G267" i="5"/>
  <c r="G266" i="5"/>
  <c r="G265" i="5"/>
  <c r="G264" i="5"/>
  <c r="G263" i="5"/>
  <c r="G262" i="5"/>
  <c r="G261" i="5"/>
  <c r="G258" i="5"/>
  <c r="G257" i="5"/>
  <c r="G256" i="5"/>
  <c r="G255" i="5"/>
  <c r="G254" i="5"/>
  <c r="G253" i="5"/>
  <c r="G252" i="5"/>
  <c r="G251" i="5"/>
  <c r="G250" i="5"/>
  <c r="G249" i="5"/>
  <c r="G248" i="5"/>
  <c r="G247" i="5"/>
  <c r="G246" i="5"/>
  <c r="G245" i="5"/>
  <c r="G244" i="5"/>
  <c r="G243" i="5"/>
  <c r="G242" i="5"/>
  <c r="G241" i="5"/>
  <c r="G240" i="5"/>
  <c r="G239" i="5"/>
  <c r="G238" i="5"/>
  <c r="G237" i="5"/>
  <c r="G236" i="5"/>
  <c r="G235" i="5"/>
  <c r="G234" i="5"/>
  <c r="G233" i="5"/>
  <c r="G232" i="5"/>
  <c r="G231" i="5"/>
  <c r="G230" i="5"/>
  <c r="G229" i="5"/>
  <c r="G228" i="5"/>
  <c r="F27" i="6" l="1"/>
  <c r="F30" i="6"/>
  <c r="F20" i="6"/>
  <c r="G484" i="5"/>
  <c r="G476" i="5"/>
  <c r="G467" i="5"/>
  <c r="G463" i="5"/>
  <c r="G459" i="5"/>
  <c r="G448" i="5"/>
  <c r="G443" i="5"/>
  <c r="G437" i="5"/>
  <c r="G403" i="5"/>
  <c r="G431" i="5"/>
  <c r="G418" i="5"/>
  <c r="G410" i="5"/>
  <c r="G397" i="5"/>
  <c r="G391" i="5"/>
  <c r="G382" i="5"/>
  <c r="G363" i="5"/>
  <c r="G353" i="5"/>
  <c r="G357" i="5"/>
  <c r="G347" i="5"/>
  <c r="G339" i="5"/>
  <c r="G313" i="5"/>
  <c r="G274" i="5"/>
  <c r="G259" i="5"/>
  <c r="G226" i="5"/>
  <c r="F16" i="6" l="1"/>
  <c r="F17" i="6"/>
  <c r="F34" i="6"/>
  <c r="F42" i="6"/>
  <c r="F40" i="6"/>
  <c r="F52" i="6"/>
  <c r="F64" i="6"/>
  <c r="F76" i="6"/>
  <c r="F75" i="6"/>
  <c r="F62" i="6"/>
  <c r="F60" i="6"/>
  <c r="F81" i="6"/>
  <c r="F18" i="6"/>
  <c r="F22" i="6"/>
  <c r="F23" i="6"/>
  <c r="F31" i="6"/>
  <c r="F48" i="6"/>
  <c r="F37" i="6"/>
  <c r="F58" i="6"/>
  <c r="F61" i="6"/>
  <c r="F36" i="6"/>
  <c r="F70" i="6"/>
  <c r="F63" i="6"/>
  <c r="F65" i="6"/>
  <c r="F92" i="6"/>
  <c r="R6" i="16" l="1"/>
  <c r="P13" i="16"/>
  <c r="P12" i="16"/>
  <c r="W6" i="16"/>
  <c r="A40" i="15" l="1"/>
  <c r="A26" i="15"/>
  <c r="A27" i="15" s="1"/>
  <c r="A28" i="15" s="1"/>
  <c r="E20" i="4" l="1"/>
  <c r="G81" i="5"/>
  <c r="G79" i="5" s="1"/>
  <c r="F78" i="6" s="1"/>
  <c r="G121" i="5"/>
  <c r="G104" i="5"/>
  <c r="G103" i="5"/>
  <c r="G100" i="5"/>
  <c r="G99" i="5"/>
  <c r="G98" i="5"/>
  <c r="G95" i="5"/>
  <c r="G94" i="5"/>
  <c r="G93" i="5"/>
  <c r="G92" i="5"/>
  <c r="G90" i="5"/>
  <c r="G89" i="5"/>
  <c r="G88" i="5"/>
  <c r="G120" i="5" l="1"/>
  <c r="G118" i="5" s="1"/>
  <c r="G101" i="5"/>
  <c r="G87" i="5"/>
  <c r="G91" i="5"/>
  <c r="G96" i="5"/>
  <c r="F99" i="6" l="1"/>
  <c r="F100" i="6"/>
  <c r="F98" i="6"/>
  <c r="G85" i="5"/>
  <c r="F96" i="6" l="1"/>
  <c r="G125" i="5"/>
  <c r="G127" i="5"/>
  <c r="G128" i="5"/>
  <c r="G126" i="5"/>
  <c r="G124" i="5"/>
  <c r="G199" i="6"/>
  <c r="G78" i="5"/>
  <c r="G122" i="5" l="1"/>
  <c r="F67" i="6" l="1"/>
  <c r="G196" i="6" l="1"/>
  <c r="G197" i="6"/>
  <c r="G198" i="6"/>
  <c r="G200" i="6"/>
  <c r="G201" i="6"/>
  <c r="G202" i="6"/>
  <c r="G203" i="6"/>
  <c r="G204" i="6"/>
  <c r="G205" i="6"/>
  <c r="G206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5" i="6"/>
  <c r="G194" i="6"/>
  <c r="G193" i="6"/>
  <c r="G320" i="6" l="1"/>
  <c r="G321" i="6" s="1"/>
  <c r="G15" i="5" l="1"/>
  <c r="G13" i="5" l="1"/>
  <c r="G27" i="5"/>
  <c r="G28" i="5"/>
  <c r="G26" i="5"/>
  <c r="G25" i="5"/>
  <c r="G24" i="5"/>
  <c r="F15" i="6" l="1"/>
  <c r="G33" i="5"/>
  <c r="G71" i="5" l="1"/>
  <c r="G46" i="5"/>
  <c r="G45" i="5"/>
  <c r="G44" i="5"/>
  <c r="G43" i="5"/>
  <c r="G53" i="5"/>
  <c r="G52" i="5"/>
  <c r="G51" i="5"/>
  <c r="G76" i="5"/>
  <c r="G75" i="5"/>
  <c r="G19" i="5"/>
  <c r="G22" i="5"/>
  <c r="G32" i="5"/>
  <c r="G31" i="5"/>
  <c r="G38" i="5"/>
  <c r="G37" i="5"/>
  <c r="G49" i="5" l="1"/>
  <c r="G47" i="5"/>
  <c r="F87" i="6" l="1"/>
  <c r="G48" i="5"/>
  <c r="G41" i="5" s="1"/>
  <c r="F74" i="6" s="1"/>
  <c r="G23" i="5"/>
  <c r="G34" i="5"/>
  <c r="G29" i="5" s="1"/>
  <c r="G40" i="5"/>
  <c r="G77" i="5"/>
  <c r="G73" i="5" s="1"/>
  <c r="G12" i="5"/>
  <c r="G10" i="5" s="1"/>
  <c r="G39" i="5"/>
  <c r="G21" i="5"/>
  <c r="F14" i="6" l="1"/>
  <c r="F25" i="6"/>
  <c r="F33" i="6"/>
  <c r="G17" i="5"/>
  <c r="G16" i="5" s="1"/>
  <c r="F14" i="4" s="1"/>
  <c r="G14" i="4" s="1"/>
  <c r="G35" i="5"/>
  <c r="G72" i="5"/>
  <c r="G69" i="5" s="1"/>
  <c r="F32" i="6" l="1"/>
  <c r="F79" i="6"/>
  <c r="G16" i="4"/>
  <c r="G19" i="4" s="1"/>
  <c r="G20" i="4" s="1"/>
  <c r="G21" i="4" l="1"/>
  <c r="G6" i="4" s="1"/>
  <c r="G5" i="4" s="1"/>
  <c r="E11" i="12" l="1"/>
  <c r="F11" i="12" s="1"/>
  <c r="E11" i="16"/>
  <c r="F11" i="16"/>
  <c r="U11" i="16" l="1"/>
  <c r="R11" i="16"/>
  <c r="I11" i="16"/>
  <c r="O11" i="16"/>
  <c r="L11" i="16"/>
  <c r="W11" i="16" l="1"/>
  <c r="G323" i="6" l="1"/>
  <c r="G7" i="6" s="1"/>
  <c r="D13" i="16" l="1"/>
  <c r="D12" i="12"/>
  <c r="D13" i="12" l="1"/>
  <c r="F13" i="16"/>
  <c r="D14" i="16"/>
  <c r="E7" i="12" l="1"/>
  <c r="V7" i="16"/>
  <c r="K7" i="16"/>
  <c r="Q7" i="16" s="1"/>
  <c r="I13" i="16"/>
  <c r="L13" i="16"/>
  <c r="U13" i="16"/>
  <c r="O13" i="16"/>
  <c r="R13" i="16"/>
  <c r="W13" i="16" l="1"/>
  <c r="G104" i="6" l="1"/>
  <c r="G107" i="6" l="1"/>
  <c r="G48" i="6" l="1"/>
  <c r="G78" i="6"/>
  <c r="G86" i="6"/>
  <c r="G74" i="6"/>
  <c r="G36" i="6"/>
  <c r="G81" i="6"/>
  <c r="G79" i="6"/>
  <c r="G94" i="6"/>
  <c r="G93" i="6"/>
  <c r="G51" i="6"/>
  <c r="G89" i="6"/>
  <c r="G102" i="6"/>
  <c r="G101" i="6"/>
  <c r="G90" i="6"/>
  <c r="G67" i="6"/>
  <c r="G66" i="6"/>
  <c r="G95" i="6"/>
  <c r="G68" i="6"/>
  <c r="G60" i="6"/>
  <c r="G63" i="6"/>
  <c r="G64" i="6"/>
  <c r="G65" i="6"/>
  <c r="G61" i="6"/>
  <c r="G62" i="6"/>
  <c r="G70" i="6"/>
  <c r="G75" i="6"/>
  <c r="G72" i="6"/>
  <c r="G73" i="6"/>
  <c r="G83" i="6"/>
  <c r="G50" i="6"/>
  <c r="G46" i="6"/>
  <c r="G38" i="6"/>
  <c r="G39" i="6"/>
  <c r="G44" i="6"/>
  <c r="G21" i="6"/>
  <c r="G29" i="6"/>
  <c r="G25" i="6"/>
  <c r="G85" i="6"/>
  <c r="G98" i="6"/>
  <c r="G106" i="6"/>
  <c r="G92" i="6"/>
  <c r="G88" i="6"/>
  <c r="G87" i="6"/>
  <c r="G100" i="6"/>
  <c r="G99" i="6"/>
  <c r="G96" i="6"/>
  <c r="G20" i="6"/>
  <c r="G17" i="6"/>
  <c r="G18" i="6"/>
  <c r="G15" i="6"/>
  <c r="G14" i="6"/>
  <c r="G22" i="6" l="1"/>
  <c r="G23" i="6"/>
  <c r="G37" i="6"/>
  <c r="G16" i="6"/>
  <c r="G47" i="6"/>
  <c r="G56" i="6"/>
  <c r="G54" i="6"/>
  <c r="G57" i="6"/>
  <c r="G71" i="6"/>
  <c r="G76" i="6"/>
  <c r="G53" i="6"/>
  <c r="G105" i="6"/>
  <c r="G58" i="6"/>
  <c r="G31" i="6"/>
  <c r="G33" i="6"/>
  <c r="G42" i="6" l="1"/>
  <c r="G43" i="6"/>
  <c r="G41" i="6"/>
  <c r="G30" i="6"/>
  <c r="G27" i="6"/>
  <c r="G34" i="6"/>
  <c r="G55" i="6"/>
  <c r="G52" i="6"/>
  <c r="G40" i="6"/>
  <c r="G32" i="6"/>
  <c r="G108" i="6" l="1"/>
  <c r="G109" i="6" l="1"/>
  <c r="G111" i="6" s="1"/>
  <c r="G6" i="6" s="1"/>
  <c r="E12" i="16" l="1"/>
  <c r="E12" i="12"/>
  <c r="G5" i="6"/>
  <c r="E13" i="12" l="1"/>
  <c r="F12" i="12"/>
  <c r="F12" i="16"/>
  <c r="E14" i="16"/>
  <c r="R12" i="16" l="1"/>
  <c r="O12" i="16"/>
  <c r="L12" i="16"/>
  <c r="U12" i="16"/>
  <c r="I12" i="16"/>
  <c r="F14" i="16"/>
  <c r="V6" i="16"/>
  <c r="K6" i="16"/>
  <c r="Q6" i="16" s="1"/>
  <c r="E6" i="12"/>
  <c r="F13" i="12"/>
  <c r="E5" i="12" s="1"/>
  <c r="K11" i="16" l="1"/>
  <c r="N11" i="16"/>
  <c r="K5" i="16"/>
  <c r="Q5" i="16" s="1"/>
  <c r="H13" i="16"/>
  <c r="Q13" i="16"/>
  <c r="N13" i="16"/>
  <c r="K13" i="16"/>
  <c r="H11" i="16"/>
  <c r="V5" i="16"/>
  <c r="V11" i="16"/>
  <c r="T11" i="16"/>
  <c r="Q11" i="16"/>
  <c r="T13" i="16"/>
  <c r="V13" i="16"/>
  <c r="T12" i="16"/>
  <c r="U14" i="16"/>
  <c r="T14" i="16" s="1"/>
  <c r="O14" i="16"/>
  <c r="N14" i="16" s="1"/>
  <c r="N12" i="16"/>
  <c r="W12" i="16"/>
  <c r="H12" i="16"/>
  <c r="I14" i="16"/>
  <c r="H14" i="16" s="1"/>
  <c r="L14" i="16"/>
  <c r="K14" i="16" s="1"/>
  <c r="K12" i="16"/>
  <c r="R14" i="16"/>
  <c r="Q14" i="16" s="1"/>
  <c r="Q12" i="16"/>
  <c r="V12" i="16" l="1"/>
  <c r="V14" i="16" s="1"/>
  <c r="X14" i="16"/>
  <c r="W14" i="16" s="1"/>
</calcChain>
</file>

<file path=xl/sharedStrings.xml><?xml version="1.0" encoding="utf-8"?>
<sst xmlns="http://schemas.openxmlformats.org/spreadsheetml/2006/main" count="3726" uniqueCount="1621">
  <si>
    <t>Ministério da Integração Nacional</t>
  </si>
  <si>
    <t>Companhia de Desenvolvimento dos Vales do São Francisco e do Parnaíba</t>
  </si>
  <si>
    <t>4.ª Superintendência Regional</t>
  </si>
  <si>
    <t xml:space="preserve">DATA: </t>
  </si>
  <si>
    <t>ITEM</t>
  </si>
  <si>
    <t xml:space="preserve">CÓDIGO </t>
  </si>
  <si>
    <t>DESCRIÇÃO</t>
  </si>
  <si>
    <t>UNID.</t>
  </si>
  <si>
    <t>1.</t>
  </si>
  <si>
    <t>1.1</t>
  </si>
  <si>
    <t>Codevasf_01</t>
  </si>
  <si>
    <t>1.2</t>
  </si>
  <si>
    <t>Codevasf_02</t>
  </si>
  <si>
    <t>1.3</t>
  </si>
  <si>
    <t>1.4</t>
  </si>
  <si>
    <t>1.5</t>
  </si>
  <si>
    <t>1.6</t>
  </si>
  <si>
    <t>Codevasf_03</t>
  </si>
  <si>
    <t>Administração local e manutenção de canteiro de obra</t>
  </si>
  <si>
    <t>und</t>
  </si>
  <si>
    <t>1.7</t>
  </si>
  <si>
    <t>2.</t>
  </si>
  <si>
    <t>2.1</t>
  </si>
  <si>
    <t>2.2</t>
  </si>
  <si>
    <t>m³</t>
  </si>
  <si>
    <t>Material de jazida ou areia fina para aterro, inclusive aquisição, escavação na jazida e transporte</t>
  </si>
  <si>
    <t>Montagem de conexões de ferro fundido, com flanges, até diam.=100mm</t>
  </si>
  <si>
    <t>3.</t>
  </si>
  <si>
    <t>3.1</t>
  </si>
  <si>
    <t>3.2</t>
  </si>
  <si>
    <t>3.3</t>
  </si>
  <si>
    <t>3.4</t>
  </si>
  <si>
    <t>3.5</t>
  </si>
  <si>
    <t>6047</t>
  </si>
  <si>
    <t>4.</t>
  </si>
  <si>
    <t>4.1</t>
  </si>
  <si>
    <t>4.2</t>
  </si>
  <si>
    <t>4.3</t>
  </si>
  <si>
    <t>5.</t>
  </si>
  <si>
    <t>5.1</t>
  </si>
  <si>
    <t>5.2</t>
  </si>
  <si>
    <t>5.3</t>
  </si>
  <si>
    <t>5.4</t>
  </si>
  <si>
    <t>6.</t>
  </si>
  <si>
    <t>6.1</t>
  </si>
  <si>
    <t>6.2</t>
  </si>
  <si>
    <t>6.3</t>
  </si>
  <si>
    <t>7.</t>
  </si>
  <si>
    <t>7.1</t>
  </si>
  <si>
    <t>7.2</t>
  </si>
  <si>
    <t>7.3</t>
  </si>
  <si>
    <t>7.4</t>
  </si>
  <si>
    <t>QUANTIDADE</t>
  </si>
  <si>
    <t>PREÇO UNIT.</t>
  </si>
  <si>
    <t>PREÇO TOTAL</t>
  </si>
  <si>
    <t>Codevasf_04</t>
  </si>
  <si>
    <t>Codevasf_05</t>
  </si>
  <si>
    <t>Codevasf_06</t>
  </si>
  <si>
    <t>1.8</t>
  </si>
  <si>
    <t>73805/001</t>
  </si>
  <si>
    <t>74210/001</t>
  </si>
  <si>
    <t>74242/001</t>
  </si>
  <si>
    <t>74209/001</t>
  </si>
  <si>
    <t>73822/001</t>
  </si>
  <si>
    <t>74140/002</t>
  </si>
  <si>
    <t>73964/004</t>
  </si>
  <si>
    <t>73964/005</t>
  </si>
  <si>
    <t>74164/001</t>
  </si>
  <si>
    <t>6427</t>
  </si>
  <si>
    <t>72830</t>
  </si>
  <si>
    <t>73982/001</t>
  </si>
  <si>
    <t>73445</t>
  </si>
  <si>
    <t>74053/001</t>
  </si>
  <si>
    <t>367 i</t>
  </si>
  <si>
    <t>10511 i</t>
  </si>
  <si>
    <t>Codevasf_07</t>
  </si>
  <si>
    <t>SINAPI</t>
  </si>
  <si>
    <t>INSUMO</t>
  </si>
  <si>
    <t>UN</t>
  </si>
  <si>
    <t>QUANT</t>
  </si>
  <si>
    <t>UNITÁRIO</t>
  </si>
  <si>
    <t>TOTAL</t>
  </si>
  <si>
    <t xml:space="preserve">H </t>
  </si>
  <si>
    <t>ENCARREGADO</t>
  </si>
  <si>
    <t>SERVENTE</t>
  </si>
  <si>
    <t xml:space="preserve"> PREÇO </t>
  </si>
  <si>
    <t>4083 i</t>
  </si>
  <si>
    <t>6111 i</t>
  </si>
  <si>
    <t>PEDREIRO</t>
  </si>
  <si>
    <t>4750 i</t>
  </si>
  <si>
    <t>3080 i</t>
  </si>
  <si>
    <t>3108 i</t>
  </si>
  <si>
    <t>ARGAMASSA TRACO 1:4 (CIMENTO E AREIA NAO PENEIRADA), PREPARO MANUAL</t>
  </si>
  <si>
    <t>5617</t>
  </si>
  <si>
    <t>Codevasf_08</t>
  </si>
  <si>
    <t>ENCANADOR OU BOMBEIRO HIDRAULICO</t>
  </si>
  <si>
    <t>2696  i</t>
  </si>
  <si>
    <t>M²</t>
  </si>
  <si>
    <t>M³</t>
  </si>
  <si>
    <t>UND</t>
  </si>
  <si>
    <t>Codevasf_09</t>
  </si>
  <si>
    <t>Codevasf_10</t>
  </si>
  <si>
    <t>AREIA P/ ATERRO - POSTO JAZIDA / FORNECEDOR (SEM FRETE)</t>
  </si>
  <si>
    <t>368 i</t>
  </si>
  <si>
    <t>TRANSPORTE DE MATERIAL DE QUALQUER NATUREZA DMT &gt; 10 KM</t>
  </si>
  <si>
    <t>5626</t>
  </si>
  <si>
    <t>T/KM</t>
  </si>
  <si>
    <t>Codevasf_11</t>
  </si>
  <si>
    <t>73965/010</t>
  </si>
  <si>
    <t>5796</t>
  </si>
  <si>
    <t>Codevasf_12</t>
  </si>
  <si>
    <t>CAMINHAO PIPA 6.000L C/ BARRA ESPARGIDORA (INCL MANUTENCAO/OPERACAO)</t>
  </si>
  <si>
    <t>1147 i</t>
  </si>
  <si>
    <t>50kg</t>
  </si>
  <si>
    <t>ENGENHEIRO /JUNIOR - DE OBRA</t>
  </si>
  <si>
    <t>2706 i</t>
  </si>
  <si>
    <t>TÉCNICO EM EDIFICAÇÕES</t>
  </si>
  <si>
    <t>528 i</t>
  </si>
  <si>
    <t>ALMOXARIFE</t>
  </si>
  <si>
    <t>253 i</t>
  </si>
  <si>
    <t>VIGIA NOTURNO</t>
  </si>
  <si>
    <t>10508 i</t>
  </si>
  <si>
    <t>VEÍCULO PICK-UP CABINE DUPLA 4X4 (163 CV)</t>
  </si>
  <si>
    <t>MOBILIÁRIO DO ESCRITÓRIO</t>
  </si>
  <si>
    <t>MÊS</t>
  </si>
  <si>
    <t>codevasf</t>
  </si>
  <si>
    <t>10188/ORSE</t>
  </si>
  <si>
    <t>UND/
MÊS</t>
  </si>
  <si>
    <t>MOBILIÁRIO DE ALOJAMENTO</t>
  </si>
  <si>
    <t>10187/ORSE</t>
  </si>
  <si>
    <t>ENERGIA ELÉTRICA</t>
  </si>
  <si>
    <t>TELEFONE</t>
  </si>
  <si>
    <t>TARIFA</t>
  </si>
  <si>
    <t xml:space="preserve">H/
MÊS </t>
  </si>
  <si>
    <t>KWH/
MÊS</t>
  </si>
  <si>
    <t xml:space="preserve">MIN/
MÊS </t>
  </si>
  <si>
    <t>TEMPO PARA IMPLANTAÇÃO DA OBRA</t>
  </si>
  <si>
    <t>SUBTOTAL</t>
  </si>
  <si>
    <t>ÁGUA - CAMINHAO PIPA 6.000L</t>
  </si>
  <si>
    <t xml:space="preserve">TRANSPORTE DE MATERIAL DE QUALQUER NATUREZA DMT &gt; 10 KM </t>
  </si>
  <si>
    <t>Mobilização (pessoal, equipamentos e documentação pertinentes)</t>
  </si>
  <si>
    <t>Desmobilização (pessoal, equipamentos e documentação pertinentes)</t>
  </si>
  <si>
    <t>SUBTOTAL DE SERVIÇOS AUXILIARES (SERVIÇOS)</t>
  </si>
  <si>
    <t xml:space="preserve">BDI </t>
  </si>
  <si>
    <t>%</t>
  </si>
  <si>
    <t>TOTAL DOS SERVIÇOS AUXILIARES COM BDI</t>
  </si>
  <si>
    <t>8.</t>
  </si>
  <si>
    <t>VALOR TOTAL:</t>
  </si>
  <si>
    <t>SERVIÇOS:</t>
  </si>
  <si>
    <t>MATERIAIS:</t>
  </si>
  <si>
    <t>pç</t>
  </si>
  <si>
    <t>m</t>
  </si>
  <si>
    <t>6019 i</t>
  </si>
  <si>
    <t>9825 i</t>
  </si>
  <si>
    <t>3.6</t>
  </si>
  <si>
    <t>5.5</t>
  </si>
  <si>
    <t>9868 i</t>
  </si>
  <si>
    <t>65 i</t>
  </si>
  <si>
    <t>6.4</t>
  </si>
  <si>
    <t>6.7</t>
  </si>
  <si>
    <t>6.8</t>
  </si>
  <si>
    <t>6.9</t>
  </si>
  <si>
    <t>6016 i</t>
  </si>
  <si>
    <t>SERVIÇOS</t>
  </si>
  <si>
    <t>9.</t>
  </si>
  <si>
    <t>Materiais para fornecimento</t>
  </si>
  <si>
    <t>7.5</t>
  </si>
  <si>
    <t>4178 i</t>
  </si>
  <si>
    <t>Codevasf_14</t>
  </si>
  <si>
    <t>Montagem de conexões de ferro fundido, com flanges, até diam.=150mm</t>
  </si>
  <si>
    <t>2436 i</t>
  </si>
  <si>
    <t>ELETRICISTA</t>
  </si>
  <si>
    <t>6.5</t>
  </si>
  <si>
    <t>6.6</t>
  </si>
  <si>
    <t>72799</t>
  </si>
  <si>
    <t>73783/005</t>
  </si>
  <si>
    <t>73947/010</t>
  </si>
  <si>
    <t>74068/002</t>
  </si>
  <si>
    <t>Demolição de pavimentação em paralelepípedo ou pré-moldados de concreto c/ reaproveitamento</t>
  </si>
  <si>
    <t>SERRALHEIRO</t>
  </si>
  <si>
    <t>6110 i</t>
  </si>
  <si>
    <t>50KG</t>
  </si>
  <si>
    <t>ELETRODO AWS E-7018 (OK 48.04; WI 718) D=4MM (SOLDA ELETRICA)</t>
  </si>
  <si>
    <t>10997 i</t>
  </si>
  <si>
    <t>KG</t>
  </si>
  <si>
    <t>TELA ARAME GALV FIO 10 BWG (3,4MM) MALHA 2" (5 X 5CM) QUADRADA OU LOSANGO H= 2,0M</t>
  </si>
  <si>
    <t>7162 i</t>
  </si>
  <si>
    <t>M</t>
  </si>
  <si>
    <t>CANTONEIRA FERRO GALV 'L" 2 X 3/8" - (6,9 KG/M)</t>
  </si>
  <si>
    <t>DOBRADICA FERRO GALV 1 3/4 X 2" COM ANEIS</t>
  </si>
  <si>
    <t>21098 i</t>
  </si>
  <si>
    <t>Codevasf_15</t>
  </si>
  <si>
    <t>Codevasf_16</t>
  </si>
  <si>
    <t>Codevasf_17</t>
  </si>
  <si>
    <t>Codevasf_18</t>
  </si>
  <si>
    <t>72289</t>
  </si>
  <si>
    <t>6009</t>
  </si>
  <si>
    <t>6004</t>
  </si>
  <si>
    <t>6031</t>
  </si>
  <si>
    <t>68061</t>
  </si>
  <si>
    <t>74101/001</t>
  </si>
  <si>
    <t>72117</t>
  </si>
  <si>
    <t>72122</t>
  </si>
  <si>
    <t>SUBTOTAL DE SERVIÇOS</t>
  </si>
  <si>
    <t>TOTAL DOS SERVIÇOS COM BDI</t>
  </si>
  <si>
    <t>SUBTOTAL DE MATERIAIS</t>
  </si>
  <si>
    <t xml:space="preserve">01316/ORSE </t>
  </si>
  <si>
    <t xml:space="preserve">01914/ORSE </t>
  </si>
  <si>
    <t xml:space="preserve"> pç</t>
  </si>
  <si>
    <t>05372/ORSE</t>
  </si>
  <si>
    <t>05386/ORSE</t>
  </si>
  <si>
    <t>05387/ORSE</t>
  </si>
  <si>
    <t>06067/ORSE</t>
  </si>
  <si>
    <t>08992/ORSE</t>
  </si>
  <si>
    <t>1022 i</t>
  </si>
  <si>
    <t>10417 i</t>
  </si>
  <si>
    <t>108 i</t>
  </si>
  <si>
    <t>12004 i</t>
  </si>
  <si>
    <t>12005 i</t>
  </si>
  <si>
    <t>12007 i</t>
  </si>
  <si>
    <t>12332 i</t>
  </si>
  <si>
    <t>14544 i</t>
  </si>
  <si>
    <t>1892 i</t>
  </si>
  <si>
    <t>1893 i</t>
  </si>
  <si>
    <t>1902 i</t>
  </si>
  <si>
    <t>20008 i</t>
  </si>
  <si>
    <t>20009 i</t>
  </si>
  <si>
    <t>2501 i</t>
  </si>
  <si>
    <t>2510  i</t>
  </si>
  <si>
    <t>2617 i</t>
  </si>
  <si>
    <t>2638 i</t>
  </si>
  <si>
    <t>2680 i</t>
  </si>
  <si>
    <t>2684 i</t>
  </si>
  <si>
    <t>2685 i</t>
  </si>
  <si>
    <t>3373 i</t>
  </si>
  <si>
    <t>342 i</t>
  </si>
  <si>
    <t>kg</t>
  </si>
  <si>
    <t>3788 i</t>
  </si>
  <si>
    <t>3799 i</t>
  </si>
  <si>
    <t>3807 i</t>
  </si>
  <si>
    <t>4179 i</t>
  </si>
  <si>
    <t>426 i</t>
  </si>
  <si>
    <t>7588 i</t>
  </si>
  <si>
    <t>868 i</t>
  </si>
  <si>
    <t>9869 i</t>
  </si>
  <si>
    <t>9886 i</t>
  </si>
  <si>
    <t>993 i</t>
  </si>
  <si>
    <t>994 i</t>
  </si>
  <si>
    <t>1021 i</t>
  </si>
  <si>
    <t>3472 i</t>
  </si>
  <si>
    <t>21136 i</t>
  </si>
  <si>
    <t>14054 i</t>
  </si>
  <si>
    <t>TOTAL DE MATERIAIS COM BDI</t>
  </si>
  <si>
    <t>05725/ORSE</t>
  </si>
  <si>
    <t>05875/ORSE</t>
  </si>
  <si>
    <t>03837/ORSE</t>
  </si>
  <si>
    <t>ESCAVADEIRA HIDRAULICA SOBRE ESTEIRA 140HP CAP. 0,98M3 TIPO CATERPILAR OU EQUIV (INCL MANUTENCAO/OPERACAO)</t>
  </si>
  <si>
    <t>2721 i</t>
  </si>
  <si>
    <t>RETROESCAVADEIRA C/ CARREGADEIRA SOBRE PNEUS 75HP C/CONVERSOR DE TORQUE (INCL MANUTENCAO/OPERACAO E COMBUSTÍVEL)</t>
  </si>
  <si>
    <t>6044 i</t>
  </si>
  <si>
    <t>ROMPEDOR HIDRÁULICO</t>
  </si>
  <si>
    <t>OLEO DIESEL COMBUSTIVEL COMUM</t>
  </si>
  <si>
    <t>4221 i</t>
  </si>
  <si>
    <t>L</t>
  </si>
  <si>
    <t>7.6</t>
  </si>
  <si>
    <t>7.7</t>
  </si>
  <si>
    <t>8.1</t>
  </si>
  <si>
    <t>TEMPO PARA PRÉ-OPERAÇÃO</t>
  </si>
  <si>
    <t>2357  i</t>
  </si>
  <si>
    <t>CADISTA</t>
  </si>
  <si>
    <t>9.1</t>
  </si>
  <si>
    <t>9.2</t>
  </si>
  <si>
    <t>9.3</t>
  </si>
  <si>
    <t>9.4</t>
  </si>
  <si>
    <t>9.5</t>
  </si>
  <si>
    <t>MATERIAIS E 
EQUIPAMENTOS:</t>
  </si>
  <si>
    <t>MATERIAIS E EQUIPAMENTOS</t>
  </si>
  <si>
    <t>10.</t>
  </si>
  <si>
    <t>Equipamentos para fornecimento</t>
  </si>
  <si>
    <t>10.1</t>
  </si>
  <si>
    <t>10.2</t>
  </si>
  <si>
    <t>10.3</t>
  </si>
  <si>
    <t>10.4</t>
  </si>
  <si>
    <t>10.5</t>
  </si>
  <si>
    <t>R$ UNIT.</t>
  </si>
  <si>
    <t>R$ TOTAL</t>
  </si>
  <si>
    <t>MATERIAL</t>
  </si>
  <si>
    <t>SERVIÇO</t>
  </si>
  <si>
    <t>SERVIÇOS AUXILIARES</t>
  </si>
  <si>
    <t>TOTAL GERAL</t>
  </si>
  <si>
    <t>ADMINISTRAÇÃO LOCAL</t>
  </si>
  <si>
    <t>Codevasf</t>
  </si>
  <si>
    <t>FISCALIZAÇÃO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</si>
  <si>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COMPOSIÇÃO DE BONIFICAÇÃO E DESPESAS INDIRETAS (BDI)</t>
    </r>
  </si>
  <si>
    <t>FÓRMULA APLICADA</t>
  </si>
  <si>
    <t>ONDE:</t>
  </si>
  <si>
    <t>BDI =</t>
  </si>
  <si>
    <t>Bonificação e Despesas Indiretas</t>
  </si>
  <si>
    <t>AC =</t>
  </si>
  <si>
    <t>Administração Central</t>
  </si>
  <si>
    <t>DF =</t>
  </si>
  <si>
    <t>Despesas Financeiras</t>
  </si>
  <si>
    <t>R =</t>
  </si>
  <si>
    <t>Risco e garantias</t>
  </si>
  <si>
    <t>L =</t>
  </si>
  <si>
    <t>Lucro</t>
  </si>
  <si>
    <t>I =</t>
  </si>
  <si>
    <t>Impostos</t>
  </si>
  <si>
    <t>EXECUÇÃO DE SERVIÇOS</t>
  </si>
  <si>
    <t>PERCENTUAIS    (%)</t>
  </si>
  <si>
    <t>IMPOSTOS</t>
  </si>
  <si>
    <t>COFINS</t>
  </si>
  <si>
    <t>PIS</t>
  </si>
  <si>
    <t>ISS</t>
  </si>
  <si>
    <t>BDI</t>
  </si>
  <si>
    <t>FORNECIMENTO DE MATERIAIS</t>
  </si>
  <si>
    <r>
      <t xml:space="preserve">DOCUMENTO: </t>
    </r>
    <r>
      <rPr>
        <b/>
        <sz val="8"/>
        <rFont val="Arial Narrow"/>
        <family val="2"/>
      </rPr>
      <t>CRONOGRAMA FÍSICO FINANCEIRO</t>
    </r>
  </si>
  <si>
    <r>
      <t xml:space="preserve">DOCUMENTO: </t>
    </r>
    <r>
      <rPr>
        <b/>
        <sz val="8"/>
        <rFont val="Arial Narrow"/>
        <family val="2"/>
      </rPr>
      <t>00 - RESUMO DA PLANILHA ORÇAMENTÁRIA</t>
    </r>
  </si>
  <si>
    <t>SOMA TOTAL</t>
  </si>
  <si>
    <t>FÍSICO</t>
  </si>
  <si>
    <t>PERCENTUAL</t>
  </si>
  <si>
    <t>FINANCEIRO</t>
  </si>
  <si>
    <t>1.º PERIODO</t>
  </si>
  <si>
    <t>2.º PERIODO</t>
  </si>
  <si>
    <t>3.º PERIODO</t>
  </si>
  <si>
    <t>4.º PERIODO</t>
  </si>
  <si>
    <t>5.º PERIODO</t>
  </si>
  <si>
    <t>Veículo pick-up cabine dupla 4X4 (163 CV)</t>
  </si>
  <si>
    <t>mês</t>
  </si>
  <si>
    <t>Codevasf_13</t>
  </si>
  <si>
    <t>Forma em chapa de madeira compensada plastificada 10mm, para estrutura de concreto (reaproveitamento 5x)</t>
  </si>
  <si>
    <t>Lastro de brita n°2 apiloada manualmente com maço de até 30kg</t>
  </si>
  <si>
    <t>Caiação int. ou ext. sobre revestimento c/ adoção de fixador com duas demão</t>
  </si>
  <si>
    <t>Codevasf_20</t>
  </si>
  <si>
    <t>Concreto magro 1:4:8 c/ preparo manual</t>
  </si>
  <si>
    <t>Codevasf_21</t>
  </si>
  <si>
    <t>Codevasf_22</t>
  </si>
  <si>
    <t>Barracao de obra para alojamento/escritorio, piso em pinho 3a, paredes em compensado 10mm, cobertura em telha amianto 6mm, incluso instalacoes eletricas e esquadrias</t>
  </si>
  <si>
    <t>m²</t>
  </si>
  <si>
    <t>252</t>
  </si>
  <si>
    <t>1214</t>
  </si>
  <si>
    <t>2436</t>
  </si>
  <si>
    <t>6110</t>
  </si>
  <si>
    <t>6111</t>
  </si>
  <si>
    <t>1346</t>
  </si>
  <si>
    <t>1607</t>
  </si>
  <si>
    <t>2370</t>
  </si>
  <si>
    <t>4448</t>
  </si>
  <si>
    <t>4491</t>
  </si>
  <si>
    <t>5075</t>
  </si>
  <si>
    <t>5085</t>
  </si>
  <si>
    <t>5088</t>
  </si>
  <si>
    <t>7194</t>
  </si>
  <si>
    <t>10490</t>
  </si>
  <si>
    <t>10555</t>
  </si>
  <si>
    <t>10567</t>
  </si>
  <si>
    <t>10952</t>
  </si>
  <si>
    <t>11056</t>
  </si>
  <si>
    <t>11443</t>
  </si>
  <si>
    <t>11467</t>
  </si>
  <si>
    <t>11891</t>
  </si>
  <si>
    <t>12128</t>
  </si>
  <si>
    <t>12147</t>
  </si>
  <si>
    <t>12296</t>
  </si>
  <si>
    <t>12298</t>
  </si>
  <si>
    <t>21127</t>
  </si>
  <si>
    <t>73293</t>
  </si>
  <si>
    <t>73372</t>
  </si>
  <si>
    <t>73420</t>
  </si>
  <si>
    <t>73444</t>
  </si>
  <si>
    <t>1213</t>
  </si>
  <si>
    <t>4750</t>
  </si>
  <si>
    <t>367</t>
  </si>
  <si>
    <t>1379</t>
  </si>
  <si>
    <t>2418</t>
  </si>
  <si>
    <t>2745</t>
  </si>
  <si>
    <t>4403</t>
  </si>
  <si>
    <t>5064</t>
  </si>
  <si>
    <t>6212</t>
  </si>
  <si>
    <t>7213</t>
  </si>
  <si>
    <t>3062</t>
  </si>
  <si>
    <t>Barracao para deposito em tabuas de madeira, cobertura em fibrocimento 4 mm, incluso piso argamassa traço 1:6 (cimento e areia)</t>
  </si>
  <si>
    <t>2696</t>
  </si>
  <si>
    <t>4083</t>
  </si>
  <si>
    <t>938</t>
  </si>
  <si>
    <t>1030</t>
  </si>
  <si>
    <t>1031</t>
  </si>
  <si>
    <t>1357</t>
  </si>
  <si>
    <t>1966</t>
  </si>
  <si>
    <t>2425</t>
  </si>
  <si>
    <t>3080</t>
  </si>
  <si>
    <t>3764</t>
  </si>
  <si>
    <t>4425</t>
  </si>
  <si>
    <t>4430</t>
  </si>
  <si>
    <t>4509</t>
  </si>
  <si>
    <t>4721</t>
  </si>
  <si>
    <t>5069</t>
  </si>
  <si>
    <t>6140</t>
  </si>
  <si>
    <t>6141</t>
  </si>
  <si>
    <t>6146</t>
  </si>
  <si>
    <t>6158</t>
  </si>
  <si>
    <t>7191</t>
  </si>
  <si>
    <t>7608</t>
  </si>
  <si>
    <t>9836</t>
  </si>
  <si>
    <t>9868</t>
  </si>
  <si>
    <t>10420</t>
  </si>
  <si>
    <t>10425</t>
  </si>
  <si>
    <t>11753</t>
  </si>
  <si>
    <t>11865</t>
  </si>
  <si>
    <t>13415</t>
  </si>
  <si>
    <t>4417</t>
  </si>
  <si>
    <t>4813</t>
  </si>
  <si>
    <t>5652</t>
  </si>
  <si>
    <t>Limpeza de terreno, roçada densa (com pequenos arbustos)</t>
  </si>
  <si>
    <t>Escavação manual de vala ou cava em material de 1ª categoria, profundidade até 1,50m</t>
  </si>
  <si>
    <t xml:space="preserve">H     </t>
  </si>
  <si>
    <t>73318</t>
  </si>
  <si>
    <t>Carga, transporte e descarga mecânica até 5km</t>
  </si>
  <si>
    <t>1133</t>
  </si>
  <si>
    <t>4260</t>
  </si>
  <si>
    <t>Reaterro apiloado (manual) de valas, com material reaproveitado, em camadas de até 20 cm.</t>
  </si>
  <si>
    <t>Reaterro de vala/cava sem controle de compactação, utilizando retro-escavadeira e compactador vibratório com material reaproveitado</t>
  </si>
  <si>
    <t>73496</t>
  </si>
  <si>
    <t>73560</t>
  </si>
  <si>
    <t>4718</t>
  </si>
  <si>
    <t>643</t>
  </si>
  <si>
    <t>242</t>
  </si>
  <si>
    <t>378</t>
  </si>
  <si>
    <t>6117</t>
  </si>
  <si>
    <t>27</t>
  </si>
  <si>
    <t>33</t>
  </si>
  <si>
    <t>337</t>
  </si>
  <si>
    <t>370</t>
  </si>
  <si>
    <t>2692</t>
  </si>
  <si>
    <t>4006</t>
  </si>
  <si>
    <t>5061</t>
  </si>
  <si>
    <t>4885</t>
  </si>
  <si>
    <t>4783</t>
  </si>
  <si>
    <t>1107</t>
  </si>
  <si>
    <t>11162</t>
  </si>
  <si>
    <t>4730</t>
  </si>
  <si>
    <t>Papeleira de louca branca - fornecimento e instalacao</t>
  </si>
  <si>
    <t>4760</t>
  </si>
  <si>
    <t>6115</t>
  </si>
  <si>
    <t>1380</t>
  </si>
  <si>
    <t>4267</t>
  </si>
  <si>
    <t>Lavatorio em louca branca, sem coluna padrao popular, com torneira cromada popular , sifao,valvula e engate plastico - fornecimento e instalacao</t>
  </si>
  <si>
    <t>6130</t>
  </si>
  <si>
    <t>3146</t>
  </si>
  <si>
    <t>4351</t>
  </si>
  <si>
    <t>6092</t>
  </si>
  <si>
    <t>6149</t>
  </si>
  <si>
    <t>Vidro liso comum transparente, espessura 4mm</t>
  </si>
  <si>
    <t>10489</t>
  </si>
  <si>
    <t>10492</t>
  </si>
  <si>
    <t>10498</t>
  </si>
  <si>
    <t>10500</t>
  </si>
  <si>
    <t>Fechadura de embutir completa, para portas externas, padrao de acabamento popular</t>
  </si>
  <si>
    <t>Banca (tampo) de marmore sintetico 120x60cm com cuba, valvula em plastico branco 1", sifao plastico tipo copo 1" e torneira cromada longa 1/2" ou 3/4" para pia padrao popular - fornecimento e instalacao</t>
  </si>
  <si>
    <t>541</t>
  </si>
  <si>
    <t>6153</t>
  </si>
  <si>
    <t>13416</t>
  </si>
  <si>
    <t>Porta-toalha de louca branca com bastão plastico - fornecimento e instalacao</t>
  </si>
  <si>
    <t>4268</t>
  </si>
  <si>
    <t>Chuveiro plastico branco simples - fornecimento e instalacao</t>
  </si>
  <si>
    <t>Vaso sanitario, assento plastico, caixa de descarga pvc de sobrepor, engate plastico, tubo de descida e bolsa de borracha - fornecimento e instalacao</t>
  </si>
  <si>
    <t>377</t>
  </si>
  <si>
    <t>Pavimento em paralelepipedo sobre colchao de areia rejuntado com argamassa de cimento e areia no traço 1:3</t>
  </si>
  <si>
    <t>4759</t>
  </si>
  <si>
    <t>366</t>
  </si>
  <si>
    <t>4386</t>
  </si>
  <si>
    <t>Caixa de inspeção 80x80x80cm em alvenaria - execução</t>
  </si>
  <si>
    <t>31</t>
  </si>
  <si>
    <t>1382</t>
  </si>
  <si>
    <t>7271</t>
  </si>
  <si>
    <t>Poste concreto seção circular comprimento=7m carga nominal topo 100kg inclusive escavacao, fornecimento e colocação</t>
  </si>
  <si>
    <t>73341</t>
  </si>
  <si>
    <t>73355</t>
  </si>
  <si>
    <r>
      <rPr>
        <sz val="8"/>
        <rFont val="Arial Narrow"/>
        <family val="2"/>
      </rPr>
      <t>OBRA:</t>
    </r>
    <r>
      <rPr>
        <b/>
        <sz val="8"/>
        <rFont val="Arial Narrow"/>
        <family val="2"/>
      </rPr>
      <t xml:space="preserve"> IMPLANTAÇÃO DO SISTEMA DE ABASTECIMENTO DE ÁGUA</t>
    </r>
  </si>
  <si>
    <r>
      <rPr>
        <sz val="8"/>
        <rFont val="Arial Narrow"/>
        <family val="2"/>
      </rPr>
      <t>OBRA:</t>
    </r>
    <r>
      <rPr>
        <b/>
        <sz val="8"/>
        <rFont val="Arial Narrow"/>
        <family val="2"/>
      </rPr>
      <t xml:space="preserve"> SISTEMA DE ABASTECIMENTO DE ÁGUA</t>
    </r>
  </si>
  <si>
    <r>
      <rPr>
        <sz val="8"/>
        <rFont val="Arial Narrow"/>
        <family val="2"/>
      </rPr>
      <t xml:space="preserve">OBRA: </t>
    </r>
    <r>
      <rPr>
        <b/>
        <sz val="8"/>
        <rFont val="Arial Narrow"/>
        <family val="2"/>
      </rPr>
      <t>IMPLANTAÇÃO DO SISTEMA DE ABASTECIMENTO DE ÁGUA</t>
    </r>
  </si>
  <si>
    <t>BDI = { [ ( 1 + AC / 100  + R / 100 ) . ( 1 + DF / 100 ) . ( 1 + L / 100 ) / ( 1 - I / 100 ) ] - 1 } . 100</t>
  </si>
  <si>
    <t>05198/ORSE</t>
  </si>
  <si>
    <t>05197/ORSE</t>
  </si>
  <si>
    <t>9828 i</t>
  </si>
  <si>
    <t>05359/ORSE</t>
  </si>
  <si>
    <t>05702/ORSE</t>
  </si>
  <si>
    <t>05763/ORSE</t>
  </si>
  <si>
    <t>05214/ORSE</t>
  </si>
  <si>
    <t>OBRA DE IMPLANTAÇÃO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</si>
  <si>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02 - PLANILHA ORÇAMENTÁRIA DA OBRA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</si>
  <si>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01 - PLANILHA ORÇAMENTÁRIA DOS SERVIÇOS AUXILIARES</t>
    </r>
  </si>
  <si>
    <t>SERVIÇOS - NOSSA SENHORA DE LOURDES</t>
  </si>
  <si>
    <t>MATERIAIS E EQUIPAMENTOS - NOSSA SENHORA DE LOURDES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</si>
  <si>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03 - COMPOSIÇÕES (COMP.)</t>
    </r>
  </si>
  <si>
    <r>
      <rPr>
        <sz val="8"/>
        <rFont val="Arial Narrow"/>
        <family val="2"/>
      </rPr>
      <t xml:space="preserve">LOCAL: </t>
    </r>
    <r>
      <rPr>
        <b/>
        <sz val="8"/>
        <rFont val="Arial Narrow"/>
        <family val="2"/>
      </rPr>
      <t xml:space="preserve"> NOSSA SENHORA DE LOURDES/SE (NNL)</t>
    </r>
  </si>
  <si>
    <r>
      <rPr>
        <sz val="8"/>
        <rFont val="Arial Narrow"/>
        <family val="2"/>
      </rPr>
      <t xml:space="preserve">LOCAL: </t>
    </r>
    <r>
      <rPr>
        <b/>
        <sz val="8"/>
        <rFont val="Arial Narrow"/>
        <family val="2"/>
      </rPr>
      <t>NOSSA SENHORA DE LOURDES/SE (NNL)</t>
    </r>
  </si>
  <si>
    <r>
      <rPr>
        <sz val="8"/>
        <rFont val="Arial Narrow"/>
        <family val="2"/>
      </rPr>
      <t>LOCAL:</t>
    </r>
    <r>
      <rPr>
        <b/>
        <sz val="8"/>
        <rFont val="Arial Narrow"/>
        <family val="2"/>
      </rPr>
      <t xml:space="preserve"> NOSSA SENHORA DE LOURDES/SE (NNL)</t>
    </r>
  </si>
  <si>
    <t>Serviços Preliminares</t>
  </si>
  <si>
    <t>un</t>
  </si>
  <si>
    <t>Barracão de obra para banheiro/refeitório  em chapa de madeira compensada, cobertura em fibrocimento 4 mm, incluso instalacoes hidro-sanitarias e eletricas</t>
  </si>
  <si>
    <t>73992/001</t>
  </si>
  <si>
    <t>Locação convencional de obra, através de gabarito de tabuas corridas pontaletadas a cada 1,50m</t>
  </si>
  <si>
    <t>Placa de identificação da obra, padrão do Governo Federal, inclusive fornecimento, transporte, instalação e manutenção</t>
  </si>
  <si>
    <t>1.9</t>
  </si>
  <si>
    <t>Placa de sinalização da obra, inclusive fornecimento, transporte, instalação e manutenção</t>
  </si>
  <si>
    <t>Movimento de Terra</t>
  </si>
  <si>
    <t>Escavação de vala a frio, em material de 3ª categoria, com retro escavadeira e rompedor hidráulico acoplado a escavadeira hidrdráulica - incluso manutenção, operação e combustível</t>
  </si>
  <si>
    <t>2.3</t>
  </si>
  <si>
    <t>74034/001</t>
  </si>
  <si>
    <t>Espalhamento de material de 1a categoria com trator de esteira com 153HP</t>
  </si>
  <si>
    <t>2.4</t>
  </si>
  <si>
    <t>2.5</t>
  </si>
  <si>
    <t>2.6</t>
  </si>
  <si>
    <t>2.7</t>
  </si>
  <si>
    <t>Execução de solo-cimento, traço 1:10, com material de emprestimo</t>
  </si>
  <si>
    <t>2.8</t>
  </si>
  <si>
    <t>Estrutura</t>
  </si>
  <si>
    <t>Alvenaria em pedra rachao ou pedra de mão, assentada com argamassa traço 1:6 (cimento e areia)</t>
  </si>
  <si>
    <t>74254/002</t>
  </si>
  <si>
    <t>Armação aço CA-50, diam. 6,3 (1/4) à 12,5mm(1/2). Incl. fornecimento/ corte(perda de 10%) / dobra / colocação.</t>
  </si>
  <si>
    <t>73942/002</t>
  </si>
  <si>
    <t xml:space="preserve">Concreto armado 15MPA e 77kg/m³ de aço, preparo c/ betoneira, incluso forma e lançamento </t>
  </si>
  <si>
    <t>73972/002</t>
  </si>
  <si>
    <t>Concreto estrutural fck=20MPa, virado em betoneira, na obra, sem lançamento</t>
  </si>
  <si>
    <t>3.7</t>
  </si>
  <si>
    <t>3.8</t>
  </si>
  <si>
    <t>74157/002</t>
  </si>
  <si>
    <t>Lançamento manual de concreto em estruturas, incl. vibração</t>
  </si>
  <si>
    <t>3.9</t>
  </si>
  <si>
    <t>74095/001</t>
  </si>
  <si>
    <t>Acabamento desempolado de laje de concreto simples</t>
  </si>
  <si>
    <t>Pisos</t>
  </si>
  <si>
    <t>73907/003</t>
  </si>
  <si>
    <t>Contrapiso/lastro concreto 1:3:6, e=5cm</t>
  </si>
  <si>
    <t>73946/001</t>
  </si>
  <si>
    <t>Piso em cerâmica esmaltada linha popular PEI-4, assentada com argamassa colante</t>
  </si>
  <si>
    <t>Vedação e Revestimentos</t>
  </si>
  <si>
    <t>68051</t>
  </si>
  <si>
    <t>Locação alvenaria</t>
  </si>
  <si>
    <t>73987/001</t>
  </si>
  <si>
    <t>Alvenaria em tijolo cerâmico furado 10x20x20cm, 1 vez, assentado em argamassa traço 1:2:8 (cimento, cal e areia), juntas 12mm</t>
  </si>
  <si>
    <t>Alvenaria em tijolo ceramico furado 10x20x20cm, 1/2 vez, assentado em argamassa traço 1:2:8 (cimento, cal e areia), juntas 12mm</t>
  </si>
  <si>
    <t>5974</t>
  </si>
  <si>
    <t>Chapisco em paredes, traço 1:4 (cimento e areia), espessura 0,5cm, preparo mecânico</t>
  </si>
  <si>
    <t>74233/001</t>
  </si>
  <si>
    <t>Fundo selador acrílico ambientes internos/externos, uma demão</t>
  </si>
  <si>
    <t>5.6</t>
  </si>
  <si>
    <t>74201/001</t>
  </si>
  <si>
    <t>Emboço paulista (massa única) traço 1:2:8 (cimento, cal e areia), espessura 2,0cm, preparo mecânico</t>
  </si>
  <si>
    <t>5.7</t>
  </si>
  <si>
    <t>73955/001</t>
  </si>
  <si>
    <t>Emassamento com massa látex PVA para ambientes internos, uma demão</t>
  </si>
  <si>
    <t>5.8</t>
  </si>
  <si>
    <t>73954/002</t>
  </si>
  <si>
    <t>Pintura látex acrílica ambientes internos/externos, duas demãos</t>
  </si>
  <si>
    <t>5.9</t>
  </si>
  <si>
    <t>Instalações Hidro-Sanitárias</t>
  </si>
  <si>
    <t>74197/001</t>
  </si>
  <si>
    <t>Fossa séptica em alvenaria de tijolo cerâmico maciço dimensões externas 1,90x1,10x1,40m, 1.500 litros, revestida internamente com barra lisa, com tampa em concreto armado com espessura 8cm</t>
  </si>
  <si>
    <t>Codevasf_23</t>
  </si>
  <si>
    <t>Execução de vala de infiltração, dimensões externas 0,92x0,5x3,7m</t>
  </si>
  <si>
    <t>Esquadrias</t>
  </si>
  <si>
    <t>6126</t>
  </si>
  <si>
    <t>Janela de correr em chapa de aço, com 02 folhas para vidro</t>
  </si>
  <si>
    <t>73933/003</t>
  </si>
  <si>
    <t>Porta de ferro, de abrir, veneziana, sem ferragens</t>
  </si>
  <si>
    <t>73910/001</t>
  </si>
  <si>
    <t>Porta de madeira compensada lisa para pintura, 0,60x2,10m, incluso aduela 2A, alizar 2A e dobradiça</t>
  </si>
  <si>
    <t>Vidro fantasia tipo canelado, espessura 4mm</t>
  </si>
  <si>
    <t>Coberturas</t>
  </si>
  <si>
    <t>73634</t>
  </si>
  <si>
    <t>Cobertura com telha de fibrocimento estrutural largura util 49cm, incluso acessórios de fixação e vedação</t>
  </si>
  <si>
    <t>Execução de Adutora</t>
  </si>
  <si>
    <t>Assentamento de tubos de PVC DEFOFO, junta elástica, PN 1Mpa, DN=100mm</t>
  </si>
  <si>
    <t>Codevasf_19</t>
  </si>
  <si>
    <t>Montagem de conexões de ferro fundido, com flanges, até diam.=200mm</t>
  </si>
  <si>
    <t>Montagem de conexões de ferro fundido, com flanges, até diam.=250mm</t>
  </si>
  <si>
    <t>Caixas auxiliares</t>
  </si>
  <si>
    <t>74166/002</t>
  </si>
  <si>
    <t xml:space="preserve">Caixa de inspeção em anel de concreto pre-moldado, com 950mm de altura total. Aneis com esp=50mm, diam.=600mm. Inclusive fornecimento e instalação. Exclusive tampão e escavação </t>
  </si>
  <si>
    <t>6171</t>
  </si>
  <si>
    <t xml:space="preserve">Tampa de concreto armado 60x60x5cm para caixa </t>
  </si>
  <si>
    <t>74018/001</t>
  </si>
  <si>
    <t>11.</t>
  </si>
  <si>
    <t>Instalações Elétricas</t>
  </si>
  <si>
    <t>11.1</t>
  </si>
  <si>
    <t>11.2</t>
  </si>
  <si>
    <t>Montagem de conj. motor-bomba de 5,1 a 15cv</t>
  </si>
  <si>
    <t>11.3</t>
  </si>
  <si>
    <t>Montagem de painel de partida p/conj. de 5,1 a 15cv</t>
  </si>
  <si>
    <t>11.4</t>
  </si>
  <si>
    <t>Montagem de conj. motor-bomba de 20cv</t>
  </si>
  <si>
    <t>11.5</t>
  </si>
  <si>
    <t>Montagem de painel de partida p/conj. de 20cv</t>
  </si>
  <si>
    <t>12.</t>
  </si>
  <si>
    <t>Serviços Complementares</t>
  </si>
  <si>
    <t>12.1</t>
  </si>
  <si>
    <t>12.2</t>
  </si>
  <si>
    <t>Concertina em aço galvanizado, espiral de Ø = 450mm, 3 clipes p/ espiral, lâmina de 30mm e fio interno de 2,50mm, incluisive instalação</t>
  </si>
  <si>
    <t>12.5</t>
  </si>
  <si>
    <t>Adaptador p/ saída de vaso sanitário, DN100mm</t>
  </si>
  <si>
    <t>Adaptador soldável curto, com bolsa e rosca  para registro, DN=25mm x 3/4"</t>
  </si>
  <si>
    <t>Adaptador soldável, curto com bolsa e rosca  para registro, DN=32mm x 1"</t>
  </si>
  <si>
    <t>311 i</t>
  </si>
  <si>
    <t>Anel borracha p/ tubo pvc de fofo DN=100mm</t>
  </si>
  <si>
    <t>318 i</t>
  </si>
  <si>
    <t>Anel borracha p/ tubo pvc de fofo DN=150mm</t>
  </si>
  <si>
    <t>320 i</t>
  </si>
  <si>
    <t>Anel borracha p/ tubo pvc de fofo DN=250mm</t>
  </si>
  <si>
    <t>Arame galvanizado 12 bwg - 2,60mm - 48,00 g/m</t>
  </si>
  <si>
    <t>Arruelas de borracha p/ junta c/ flange, PN10, D=100mm</t>
  </si>
  <si>
    <t>Arruelas de borracha p/ junta c/ flange, PN10, D=150mm</t>
  </si>
  <si>
    <t>1.10</t>
  </si>
  <si>
    <t>05199/ORSE</t>
  </si>
  <si>
    <t>Arruelas de borracha p/ junta c/ flange, PN10, D=200mm</t>
  </si>
  <si>
    <t>1.11</t>
  </si>
  <si>
    <t>05201/ORSE</t>
  </si>
  <si>
    <t>Arruelas de borracha p/ junta c/ flange, PN10, D=250mm</t>
  </si>
  <si>
    <t>1.12</t>
  </si>
  <si>
    <t>05196/ORSE</t>
  </si>
  <si>
    <t>Arruelas de borracha p/ junta c/ flange, PN10, D=80mm</t>
  </si>
  <si>
    <t>1.13</t>
  </si>
  <si>
    <t>Automático de boia inferior 10A/250v</t>
  </si>
  <si>
    <t>1.14</t>
  </si>
  <si>
    <t>Automático de boia superior 10A/250v</t>
  </si>
  <si>
    <t>1.15</t>
  </si>
  <si>
    <t>Cabeçote de alumínio de 1"</t>
  </si>
  <si>
    <t>1.16</t>
  </si>
  <si>
    <t>08787/ORSE</t>
  </si>
  <si>
    <t>Cabeçote de alumínio de 2"</t>
  </si>
  <si>
    <t>1.17</t>
  </si>
  <si>
    <t>Cabo de cobre isolamento anti-chama 0,6/1kv 1,5mm2 (1 condutor), Branco</t>
  </si>
  <si>
    <t>1.18</t>
  </si>
  <si>
    <t>Cabo de cobre isolamento anti-chama 0,6/1kv 2,5mm2 (1 condutor), (Vermelho, Azul e Verde)</t>
  </si>
  <si>
    <t>1.19</t>
  </si>
  <si>
    <t>996 i</t>
  </si>
  <si>
    <t>Cabo de cobre isolamento anti-chama 0,6/1kv 25,0mm2 (1 condutor), Vermelho e Azul</t>
  </si>
  <si>
    <t>1.20</t>
  </si>
  <si>
    <t>Cabo de cobre isolamento anti-chama 0,6/1kv 4,0mm2 (1 condutor), (Vermelho, Azul e Verde)</t>
  </si>
  <si>
    <t>1.21</t>
  </si>
  <si>
    <t>Cabo de cobre isolamento anti-chama 0,6/1kv 6,0mm2 (1 condutor), (Vermelho, Azul e Verde)</t>
  </si>
  <si>
    <t>1.22</t>
  </si>
  <si>
    <t>Cabo de cobre nu 25mm2 meio-duro</t>
  </si>
  <si>
    <t>1.23</t>
  </si>
  <si>
    <t>11717 i</t>
  </si>
  <si>
    <t>Caixa sifonada redonda c/ 07 entrada, com grelha, DN150x150x50mm</t>
  </si>
  <si>
    <t>1.24</t>
  </si>
  <si>
    <t>1.25</t>
  </si>
  <si>
    <t>Cantoneira ferro galv 'L" 2" x 3/8" - (6,9 kg/m)</t>
  </si>
  <si>
    <t>1.26</t>
  </si>
  <si>
    <t>Cap em fofo, JE, DN=100mm</t>
  </si>
  <si>
    <t>1.27</t>
  </si>
  <si>
    <t>1200 i</t>
  </si>
  <si>
    <t>Cap pvc sold p/ esg predial DN=100 mm</t>
  </si>
  <si>
    <t>1.28</t>
  </si>
  <si>
    <t>1.29</t>
  </si>
  <si>
    <t>1.30</t>
  </si>
  <si>
    <t>1.31</t>
  </si>
  <si>
    <t>1.32</t>
  </si>
  <si>
    <t>Condulete de alumínio fundido tipo LB DN=1"</t>
  </si>
  <si>
    <t>1.33</t>
  </si>
  <si>
    <t>Conjunto condulete pvc tipo "c" c/ 1 interruptores simples + tampa"</t>
  </si>
  <si>
    <t>1.34</t>
  </si>
  <si>
    <t>Conjunto condulete pvc tipo "c" c/ 1 tomada 2p + t, 10A/220V, inclusive tampa"</t>
  </si>
  <si>
    <t>1.35</t>
  </si>
  <si>
    <t>Conjunto condulete pvc tipo "c" c/ 2 interruptores simples + tampa"</t>
  </si>
  <si>
    <t>1.36</t>
  </si>
  <si>
    <t>Conjunto condulete pvc tipo "c" c/ 2 tomada 2p + t, 10A/220V, inclusive tampa"</t>
  </si>
  <si>
    <t>1.37</t>
  </si>
  <si>
    <t>1.38</t>
  </si>
  <si>
    <t>05299/ORSE</t>
  </si>
  <si>
    <t>1.39</t>
  </si>
  <si>
    <t>1.40</t>
  </si>
  <si>
    <t>05308/ORSE</t>
  </si>
  <si>
    <t>1.41</t>
  </si>
  <si>
    <t>05333/ORSE</t>
  </si>
  <si>
    <t>1.42</t>
  </si>
  <si>
    <t>05334/ORSE</t>
  </si>
  <si>
    <t>1.43</t>
  </si>
  <si>
    <t>1.44</t>
  </si>
  <si>
    <t>1.45</t>
  </si>
  <si>
    <t>05360/ORSE</t>
  </si>
  <si>
    <t>1.46</t>
  </si>
  <si>
    <t>05371/ORSE</t>
  </si>
  <si>
    <t>1.47</t>
  </si>
  <si>
    <t>1.49</t>
  </si>
  <si>
    <t>05373/ORSE</t>
  </si>
  <si>
    <t>1.50</t>
  </si>
  <si>
    <t>05374/ORSE</t>
  </si>
  <si>
    <t>1.51</t>
  </si>
  <si>
    <t>1.52</t>
  </si>
  <si>
    <t>1.53</t>
  </si>
  <si>
    <t>05388/ORSE</t>
  </si>
  <si>
    <t>1.54</t>
  </si>
  <si>
    <t>05389/ORSE</t>
  </si>
  <si>
    <t>1.55</t>
  </si>
  <si>
    <t>1966 i</t>
  </si>
  <si>
    <t>Curva 90° curta, p/ esg predial, PVC série normal, DN=100mm</t>
  </si>
  <si>
    <t>1.56</t>
  </si>
  <si>
    <t>Curva 90° ferro galv eletrolitico 1" p/ eletroduto</t>
  </si>
  <si>
    <t>1.57</t>
  </si>
  <si>
    <t>2631 i</t>
  </si>
  <si>
    <t>Curva 90° ferro galv eletrolitico 2" p/ eletroduto</t>
  </si>
  <si>
    <t>1.58</t>
  </si>
  <si>
    <t>Disjuntor monofasico 10A, 2kA (220v)</t>
  </si>
  <si>
    <t>1.59</t>
  </si>
  <si>
    <t>Disjuntor monofasico 15a, 2ka (220v)</t>
  </si>
  <si>
    <t>1.60</t>
  </si>
  <si>
    <t>Disjuntor monofasico 25a, 2ka (220v)</t>
  </si>
  <si>
    <t>1.61</t>
  </si>
  <si>
    <t>20012 i</t>
  </si>
  <si>
    <t>Disjuntor monofasico 35A, 2kA (220v)</t>
  </si>
  <si>
    <t>1.62</t>
  </si>
  <si>
    <t>2380 i</t>
  </si>
  <si>
    <t>Disjuntor termomagnético tripolar 40A</t>
  </si>
  <si>
    <t>1.63</t>
  </si>
  <si>
    <t>2392 i</t>
  </si>
  <si>
    <t>Disjuntor termomagnético tripolar 50A</t>
  </si>
  <si>
    <t>1.64</t>
  </si>
  <si>
    <t>2381 i</t>
  </si>
  <si>
    <t>Disjuntor termomagnético tripolar 70A</t>
  </si>
  <si>
    <t>1.65</t>
  </si>
  <si>
    <t>Eletroduto de pvc roscável de 1 1/2" (38 mm), sem luva</t>
  </si>
  <si>
    <t>1.66</t>
  </si>
  <si>
    <t>Eletroduto de pvc roscável de 1 1/4" (32 mm), sem luva</t>
  </si>
  <si>
    <t>1.67</t>
  </si>
  <si>
    <t>Eletroduto de pvc roscável de 1" (25 mm), sem luva</t>
  </si>
  <si>
    <t>1.68</t>
  </si>
  <si>
    <t>2681 i</t>
  </si>
  <si>
    <t>Eletroduto de pvc roscável de 2" (50 mm), sem luva</t>
  </si>
  <si>
    <t>1.69</t>
  </si>
  <si>
    <t>Eletroduto ferro galv ou zincado eletrolit leve parede 0,90mm - 1" nbr 13057</t>
  </si>
  <si>
    <t>1.70</t>
  </si>
  <si>
    <t>Eletroduto ferro galv ou zincado eletrolit leve parede 0,90mm - 2" nbr 13057</t>
  </si>
  <si>
    <t>1.71</t>
  </si>
  <si>
    <t xml:space="preserve">Eletroduto metálico flexivel rev ext pvc preto 32mm </t>
  </si>
  <si>
    <t>1.72</t>
  </si>
  <si>
    <t>2502 i</t>
  </si>
  <si>
    <t>Eletroduto metálico flexivel rev ext pvc preto 40mm tipo copex ou equiv</t>
  </si>
  <si>
    <t>1.73</t>
  </si>
  <si>
    <t>Extremidade em fofo, bolsa e flange, JE, PN10, DN=100mm</t>
  </si>
  <si>
    <t>1.74</t>
  </si>
  <si>
    <t>Extremidade em fofo, bolsa e flange, JE, PN10, DN=150mm</t>
  </si>
  <si>
    <t>1.75</t>
  </si>
  <si>
    <t>Extremidade em fofo, bolsa e flange, JE, PN10, DN=200mm</t>
  </si>
  <si>
    <t>1.76</t>
  </si>
  <si>
    <t>Extremidade em fofo, bolsa e flange, JE, PN10, DN=250mm</t>
  </si>
  <si>
    <t>1.77</t>
  </si>
  <si>
    <t>Extremidade em fofo, com pontas e aba de vedação, PN10, DN=100mm, L=0,70m</t>
  </si>
  <si>
    <t>1.78</t>
  </si>
  <si>
    <t>Extremidade em fofo, flange e ponta, com aba de vedação, PN10, DN=100mm</t>
  </si>
  <si>
    <t>1.79</t>
  </si>
  <si>
    <t>Extremidade em fofo, flange e ponta, PN10, DN=100mm</t>
  </si>
  <si>
    <t>1.80</t>
  </si>
  <si>
    <t>Extremidade em fofo, flange e ponta, PN10, DN=150mm</t>
  </si>
  <si>
    <t>1.81</t>
  </si>
  <si>
    <t>Extremidade em fofo, flange e ponta, PN10, DN=250mm</t>
  </si>
  <si>
    <t>1.82</t>
  </si>
  <si>
    <t>1.83</t>
  </si>
  <si>
    <t>1.84</t>
  </si>
  <si>
    <t>1.85</t>
  </si>
  <si>
    <t>1.86</t>
  </si>
  <si>
    <t>Flutuadores para tubos de DN100</t>
  </si>
  <si>
    <t>1.87</t>
  </si>
  <si>
    <t>Grampo p/ haste de aterramento ate 19mm cabo de 10 a 25mm2</t>
  </si>
  <si>
    <t>1.88</t>
  </si>
  <si>
    <t>Haste de aterramento , dn 1/2" x 3000mm, em aco revestido com uma camada de cobre eletrolítico</t>
  </si>
  <si>
    <t>1.89</t>
  </si>
  <si>
    <t>20147 i</t>
  </si>
  <si>
    <t>Joelho 90° de redução, soldável e com bucha de latão, DN=25mm x 1/2"</t>
  </si>
  <si>
    <t>1.90</t>
  </si>
  <si>
    <t>10835 i</t>
  </si>
  <si>
    <t>Joelho 90° PVC série norma,l com bolsa e anel de borracha, DN=40mm</t>
  </si>
  <si>
    <t>1.91</t>
  </si>
  <si>
    <t>3529 i</t>
  </si>
  <si>
    <t>Joelho 90° soldável, DN=25mm</t>
  </si>
  <si>
    <t>1.92</t>
  </si>
  <si>
    <t>3536 i</t>
  </si>
  <si>
    <t>Joelho 90° soldável, DN=32mm</t>
  </si>
  <si>
    <t>1.93</t>
  </si>
  <si>
    <t>Joelho 90° ferro galv. rosca, DN=1"</t>
  </si>
  <si>
    <t>1.94</t>
  </si>
  <si>
    <t>3516 i</t>
  </si>
  <si>
    <t>Joelho de 45°, p/ esg predial, PVC série normal, DN=40mm</t>
  </si>
  <si>
    <t>1.95</t>
  </si>
  <si>
    <t>3518 i</t>
  </si>
  <si>
    <t>Joelho de 45°, p/ esg predial, PVC série normal, DN50mm</t>
  </si>
  <si>
    <t>1.96</t>
  </si>
  <si>
    <t>3520 i</t>
  </si>
  <si>
    <t>Joelho de 90°, p/ esg predial, PVC série normal, DN100mm</t>
  </si>
  <si>
    <t>1.97</t>
  </si>
  <si>
    <t>3517 i</t>
  </si>
  <si>
    <t>Joelho de 90°, p/ esg predial, PVC série normal, DN40mm</t>
  </si>
  <si>
    <t>1.98</t>
  </si>
  <si>
    <t>3526 i</t>
  </si>
  <si>
    <t>Joelho de 90°, p/ esg predial, PVC série normal, DN50mm</t>
  </si>
  <si>
    <t>1.99</t>
  </si>
  <si>
    <t>3527 i</t>
  </si>
  <si>
    <t>Joelho redução soldável com bucha de latão, DN=32mm x 3/4"</t>
  </si>
  <si>
    <t>1.100</t>
  </si>
  <si>
    <t>Junção com flanges, PN10, DN150</t>
  </si>
  <si>
    <t>1.101</t>
  </si>
  <si>
    <t>Junção com flanges, PN10, DN200</t>
  </si>
  <si>
    <t>1.102</t>
  </si>
  <si>
    <t>Junta de desmontagem travada axialmente com tirantes, PN10, DN100</t>
  </si>
  <si>
    <t>1.103</t>
  </si>
  <si>
    <t>Junta de desmontagem travada axialmente com tirantes, PN10, DN150</t>
  </si>
  <si>
    <t>1.104</t>
  </si>
  <si>
    <t>Junta de desmontagem travada axialmente com tirantes, PN10, DN200</t>
  </si>
  <si>
    <t>1.105</t>
  </si>
  <si>
    <t>Junta Gibault, PN10, DN150</t>
  </si>
  <si>
    <t>1.106</t>
  </si>
  <si>
    <t xml:space="preserve">Lâmpada vapor sódio alta pressão 70 w (phillips ref. son 70w ou similar) </t>
  </si>
  <si>
    <t>1.107</t>
  </si>
  <si>
    <t>Luminária calha sobrepor em chapa aco c/ 1 lampada fluorescente 20w (completa, incl. Reator Part rápida e lâmpada)</t>
  </si>
  <si>
    <t>1.108</t>
  </si>
  <si>
    <t>Luminaria calha sobrepor em chapa aco c/ 2 lampadas fluorescentes 40w (completa, incl reator part rapida e lampadas)</t>
  </si>
  <si>
    <t>1.109</t>
  </si>
  <si>
    <t>Luminaria prova de tempo e gases, tipo ylc-16/1 castimetal ou equiv, c/ lampada incandescente de 100w</t>
  </si>
  <si>
    <t>1.110</t>
  </si>
  <si>
    <t>1.111</t>
  </si>
  <si>
    <t>1.112</t>
  </si>
  <si>
    <t>1.113</t>
  </si>
  <si>
    <t>Luva ferro galv eletrolitico 1" p/ eletroduto</t>
  </si>
  <si>
    <t>1.114</t>
  </si>
  <si>
    <t>2643 i</t>
  </si>
  <si>
    <t>Luva ferro galv eletrolitico 2" p/ eletroduto</t>
  </si>
  <si>
    <t>1.115</t>
  </si>
  <si>
    <t xml:space="preserve">Luva pvc roscavel p/ eletroduto 1" </t>
  </si>
  <si>
    <t>1.116</t>
  </si>
  <si>
    <t>Luva pvc roscavel p/ eletroduto 1.1/2"</t>
  </si>
  <si>
    <t>1.117</t>
  </si>
  <si>
    <t xml:space="preserve">Luva pvc roscavel p/ eletroduto 1.1/4" </t>
  </si>
  <si>
    <t>1.118</t>
  </si>
  <si>
    <t>1894 i</t>
  </si>
  <si>
    <t>Luva pvc roscavel p/ eletroduto 2"</t>
  </si>
  <si>
    <t>1.119</t>
  </si>
  <si>
    <t>Mangote flexível, DN=100mm</t>
  </si>
  <si>
    <t>1.120</t>
  </si>
  <si>
    <t>Niple de ferro galv, DN=3/4"</t>
  </si>
  <si>
    <t>1.121</t>
  </si>
  <si>
    <t>Niple de ferro galv, DN=1"</t>
  </si>
  <si>
    <t>1.122</t>
  </si>
  <si>
    <t>13597 i</t>
  </si>
  <si>
    <t>Padrão polifásico completo em poste galv. de 3" x 5,0m</t>
  </si>
  <si>
    <t>1.123</t>
  </si>
  <si>
    <t>03312/ORSE</t>
  </si>
  <si>
    <t>Parafuso para flanges c/ porca e arruela, PN 10, Dim.= 16mm x 80mm</t>
  </si>
  <si>
    <t>1.124</t>
  </si>
  <si>
    <t>03313/ORSE</t>
  </si>
  <si>
    <t>Parafuso para flanges c/ porca e arruela, PN 10, Dim.= 20mm x 90mm</t>
  </si>
  <si>
    <t>1.125</t>
  </si>
  <si>
    <t>1.126</t>
  </si>
  <si>
    <t>1.127</t>
  </si>
  <si>
    <t>1.128</t>
  </si>
  <si>
    <t>13402 i</t>
  </si>
  <si>
    <t>Quadro de distribuição de embutir c/ barramento neutro p/ 18 disjuntores unipolares em chapa de aço galv.</t>
  </si>
  <si>
    <t>1.129</t>
  </si>
  <si>
    <t>13393 i</t>
  </si>
  <si>
    <t>Quadro de distribuição de embutir c/ barramento trifásico p/ 12 disjuntores unipolares em chapa de aço galv.</t>
  </si>
  <si>
    <t>1.130</t>
  </si>
  <si>
    <t xml:space="preserve">Reator externo p/ lâmpada vapor sódio 70w </t>
  </si>
  <si>
    <t>1.131</t>
  </si>
  <si>
    <t>1.132</t>
  </si>
  <si>
    <t>1.133</t>
  </si>
  <si>
    <t>829 i</t>
  </si>
  <si>
    <t>Redução soldável, DN=32mm x DN=25mm</t>
  </si>
  <si>
    <t>1.134</t>
  </si>
  <si>
    <t>Refletor para lâmpada de 70w</t>
  </si>
  <si>
    <t>1.135</t>
  </si>
  <si>
    <t>1.136</t>
  </si>
  <si>
    <t>1.137</t>
  </si>
  <si>
    <t>1.138</t>
  </si>
  <si>
    <t>1.139</t>
  </si>
  <si>
    <t>06347/ORSE</t>
  </si>
  <si>
    <t>Registro de gaveta fofo, c/ flanges, volante e cunha de borracha, PN10, DN=200mm</t>
  </si>
  <si>
    <t>1.140</t>
  </si>
  <si>
    <t>Registro de gaveta fofo, c/ flanges, volante e cunha de borracha, PN10, DN=250mm</t>
  </si>
  <si>
    <t>1.141</t>
  </si>
  <si>
    <t>Registro de gaveta, PN10, DN=1"</t>
  </si>
  <si>
    <t>1.142</t>
  </si>
  <si>
    <t>Registro de gaveta, PN10, DN=3/4"</t>
  </si>
  <si>
    <t>1.143</t>
  </si>
  <si>
    <t>11753 i</t>
  </si>
  <si>
    <t>Registro de pressão, DN=3/4"</t>
  </si>
  <si>
    <t>1.144</t>
  </si>
  <si>
    <t>Relé fotoeletrico 1000w/220v</t>
  </si>
  <si>
    <t>1.145</t>
  </si>
  <si>
    <t>7136 i</t>
  </si>
  <si>
    <t>Tê 90° de redução, soldável DN=32mm x DN=25mm</t>
  </si>
  <si>
    <t>1.146</t>
  </si>
  <si>
    <t>7137 i</t>
  </si>
  <si>
    <t>Tê 90° soldável com bucha de latão, DN25mm x 1/2"</t>
  </si>
  <si>
    <t>1.147</t>
  </si>
  <si>
    <t>7139 i</t>
  </si>
  <si>
    <t>Tê 90° soldável, DN=25mm</t>
  </si>
  <si>
    <t>1.148</t>
  </si>
  <si>
    <t>7140 i</t>
  </si>
  <si>
    <t>Tê 90° soldável, DN=32mm</t>
  </si>
  <si>
    <t>1.149</t>
  </si>
  <si>
    <t>7114 i</t>
  </si>
  <si>
    <t>Tê de redução, soldável e com bucha de latão, DN=32mm x 3/4"</t>
  </si>
  <si>
    <t>1.150</t>
  </si>
  <si>
    <t>Tê em fofo c/ bolsas, JGS, PN10, DN=100mm</t>
  </si>
  <si>
    <t>1.151</t>
  </si>
  <si>
    <t>05721/ORSE</t>
  </si>
  <si>
    <t>Tê em fofo c/ flanges, PN10, DN=100mm</t>
  </si>
  <si>
    <t>1.152</t>
  </si>
  <si>
    <t>05722/ORSE</t>
  </si>
  <si>
    <t>Tê em fofo c/ flanges, PN10, DN=100mm x DN=80mm</t>
  </si>
  <si>
    <t>1.153</t>
  </si>
  <si>
    <t>Tê em fofo c/ flanges, PN10, DN=150mm</t>
  </si>
  <si>
    <t>1.154</t>
  </si>
  <si>
    <t>Tê em fofo c/ flanges, PN10, DN=150mm x 100mm</t>
  </si>
  <si>
    <t>1.155</t>
  </si>
  <si>
    <t>Tê em fofo c/ flanges, PN10, DN=200mm</t>
  </si>
  <si>
    <t>1.156</t>
  </si>
  <si>
    <t>05733/ORSE</t>
  </si>
  <si>
    <t>Tê em fofo c/ flanges, PN10, DN=250mm</t>
  </si>
  <si>
    <t>1.157</t>
  </si>
  <si>
    <t>7091 i</t>
  </si>
  <si>
    <t>Tê, p/ esg predial, PVC série normal, DN100mm</t>
  </si>
  <si>
    <t>1.158</t>
  </si>
  <si>
    <t>05761/ORSE</t>
  </si>
  <si>
    <t>Toco em fofo c/ flanges, PN10, DN=100mm, L=0,25m</t>
  </si>
  <si>
    <t>1.159</t>
  </si>
  <si>
    <t>Toco em fofo c/ flanges, PN10, DN=100mm, L=0,50m</t>
  </si>
  <si>
    <t>1.160</t>
  </si>
  <si>
    <t>05764/ORSE</t>
  </si>
  <si>
    <t>Toco em fofo c/ flanges, PN10, DN=150mm, L=0,50m</t>
  </si>
  <si>
    <t>1.161</t>
  </si>
  <si>
    <t>05768/ORSE</t>
  </si>
  <si>
    <t>Toco em fofo c/ flanges, PN10, DN=200mm, L=0,50m</t>
  </si>
  <si>
    <t>1.162</t>
  </si>
  <si>
    <t>05766/ORSE</t>
  </si>
  <si>
    <t>Toco em fofo c/ flanges, PN10, DN=250mm, L=0,25m</t>
  </si>
  <si>
    <t>1.163</t>
  </si>
  <si>
    <t>Tubo em fofo c/ flange e ponta, PN10, DN=150mm, L=2,80m</t>
  </si>
  <si>
    <t>1.164</t>
  </si>
  <si>
    <t>Tubo em fofo c/ flange e ponta, PN10, DN=150mm, L=5,50 m</t>
  </si>
  <si>
    <t>1.165</t>
  </si>
  <si>
    <t>Tubo em fofo c/ flange e ponta, PN10, DN=80mm, L=1,95m</t>
  </si>
  <si>
    <t>1.166</t>
  </si>
  <si>
    <t>9836 i</t>
  </si>
  <si>
    <t>Tubo de PVC série normal, DN100mm</t>
  </si>
  <si>
    <t>1.167</t>
  </si>
  <si>
    <t>9835 i</t>
  </si>
  <si>
    <t>Tubo de PVC série normal, DN40mm</t>
  </si>
  <si>
    <t>1.168</t>
  </si>
  <si>
    <t>9838 i</t>
  </si>
  <si>
    <t>Tubo de PVC série normal, DN50mm</t>
  </si>
  <si>
    <t>1.169</t>
  </si>
  <si>
    <t>Tubo em fofo c/ flanges, PN10, DN=100mm, L=0,55m</t>
  </si>
  <si>
    <t>1.170</t>
  </si>
  <si>
    <t>Tubo em fofo c/ flanges, PN10, DN=100mm, L=0,58m</t>
  </si>
  <si>
    <t>1.171</t>
  </si>
  <si>
    <t>Tubo em fofo c/ flanges, PN10, DN=100mm, L=0,75m</t>
  </si>
  <si>
    <t>1.172</t>
  </si>
  <si>
    <t>Tubo em fofo c/ flanges, PN-10, DN=100mm, L=0,78m</t>
  </si>
  <si>
    <t>1.173</t>
  </si>
  <si>
    <t>Tubo em fofo c/ flanges, PN10, DN=100mm, L=0,90m</t>
  </si>
  <si>
    <t>1.174</t>
  </si>
  <si>
    <t>Tubo em fofo c/ flanges, PN10, DN=100mm, L=1,0m</t>
  </si>
  <si>
    <t>1.175</t>
  </si>
  <si>
    <t>Tubo em fofo c/ flanges, PN10, DN=100mm, L=1,25m</t>
  </si>
  <si>
    <t>1.176</t>
  </si>
  <si>
    <t>Tubo em fofo c/ flanges, PN10, DN=100mm, L=3,00m</t>
  </si>
  <si>
    <t>1.177</t>
  </si>
  <si>
    <t>Tubo em fofo c/ flanges, PN10, DN=150mm, L=0,57m</t>
  </si>
  <si>
    <t>1.178</t>
  </si>
  <si>
    <t>Tubo em fofo c/ flanges, PN10, DN=150mm, L=0,65m</t>
  </si>
  <si>
    <t>1.179</t>
  </si>
  <si>
    <t>Tubo em fofo c/ flanges, PN10, DN=150mm, L=0,95m</t>
  </si>
  <si>
    <t>1.180</t>
  </si>
  <si>
    <t>Tubo em fofo c/ flanges, PN10, DN=150mm, L=1,29m</t>
  </si>
  <si>
    <t>1.181</t>
  </si>
  <si>
    <t>Tubo em fofo c/ flanges, PN10, DN=150mm, L=1,70m</t>
  </si>
  <si>
    <t>1.182</t>
  </si>
  <si>
    <t>Tubo em fofo c/ flanges, PN10, DN=200mm, L=0,85m</t>
  </si>
  <si>
    <t>1.183</t>
  </si>
  <si>
    <t>Tubo em fofo c/ flanges, PN10, DN=200mm, L=2,35m</t>
  </si>
  <si>
    <t>1.184</t>
  </si>
  <si>
    <t>Tubo em fofo c/ flanges, PN10, DN=250mm, L=0,40m</t>
  </si>
  <si>
    <t>1.185</t>
  </si>
  <si>
    <t>Tubo em fofo c/ flanges, PN10, DN=250mm, L=0,60m</t>
  </si>
  <si>
    <t>1.186</t>
  </si>
  <si>
    <t>05847/ORSE</t>
  </si>
  <si>
    <t>Tubo em fofo c/ flanges, PN10, DN=250mm, L=1,00m</t>
  </si>
  <si>
    <t>1.187</t>
  </si>
  <si>
    <t>Tubo em fofo, flange e ponta, PN10, DN=100, L=1,00m</t>
  </si>
  <si>
    <t>1.188</t>
  </si>
  <si>
    <t>Tubo PVC DEFOFO, JE, 1MPa, DN=100mm</t>
  </si>
  <si>
    <t>1.189</t>
  </si>
  <si>
    <t>Tubo PVC DEFOFO, JE, 1MPa, DN=150mm</t>
  </si>
  <si>
    <t>1.190</t>
  </si>
  <si>
    <t>9829 i</t>
  </si>
  <si>
    <t>Tubo PVC DEFOFO, JE, 1MPa, DN=200mm</t>
  </si>
  <si>
    <t>1.191</t>
  </si>
  <si>
    <t>9826 i</t>
  </si>
  <si>
    <t>Tubo PVC DEFOFO, JE, 1MPa, DN=250mm</t>
  </si>
  <si>
    <t>1.192</t>
  </si>
  <si>
    <t>Tubo PVC soldável, DN=25mm</t>
  </si>
  <si>
    <t>1.193</t>
  </si>
  <si>
    <t>Tubo PVC soldável, DN=32mm</t>
  </si>
  <si>
    <t>1.194</t>
  </si>
  <si>
    <t>União ferro galv. rosca, DN=1"</t>
  </si>
  <si>
    <t>1.195</t>
  </si>
  <si>
    <t>10235 i</t>
  </si>
  <si>
    <t>Válvula de pé com crivo, DN150, com flange</t>
  </si>
  <si>
    <t>1.196</t>
  </si>
  <si>
    <t>10408 i</t>
  </si>
  <si>
    <t>Válvula de retenção horizontal de fechamento rápido entre flanges, PN10, DN=100mm</t>
  </si>
  <si>
    <t>1.197</t>
  </si>
  <si>
    <t>Válvula de retenção vertical de fechamento rápido entre flanges, PN10, DN=100mm</t>
  </si>
  <si>
    <t>1.198</t>
  </si>
  <si>
    <t>10414 i</t>
  </si>
  <si>
    <t>Válvula de retenção vertical de fechamento rápido entre flanges, PN10, DN=150mm</t>
  </si>
  <si>
    <t>10415 i</t>
  </si>
  <si>
    <t>Válvula de retenção vertical de fechamento rápido entre flanges, PN10, DN=200mm</t>
  </si>
  <si>
    <t>Válvula redutora de pressão roscável, PN10, DN=1"</t>
  </si>
  <si>
    <t>06430/ORSE</t>
  </si>
  <si>
    <t>Ventosa de simples, com rosca, PN10, DN=3/4"</t>
  </si>
  <si>
    <t>568 i</t>
  </si>
  <si>
    <t>Colar de tomada em fofo, PN10, DN=100mm x DN=3/4"</t>
  </si>
  <si>
    <t>Colar de tomada em fofo, PN10, DN=150mm x DN=3/4"</t>
  </si>
  <si>
    <t>Colar de tomada em fofo, PN10, DN=150mm x DN=1"</t>
  </si>
  <si>
    <t>Colar de tomada em fofo, PN10, DN=200mm x DN=3/4"</t>
  </si>
  <si>
    <t>3635 i</t>
  </si>
  <si>
    <t>3598 i</t>
  </si>
  <si>
    <t>3721 i</t>
  </si>
  <si>
    <t>05404/ORSE</t>
  </si>
  <si>
    <t>05405/ORSE</t>
  </si>
  <si>
    <t>05406/ORSE</t>
  </si>
  <si>
    <t>05407/ORSE</t>
  </si>
  <si>
    <t>05441/ORSE</t>
  </si>
  <si>
    <t>05423/ORSE</t>
  </si>
  <si>
    <t>05424/ORSE</t>
  </si>
  <si>
    <t>05421/ORSE</t>
  </si>
  <si>
    <t>05460/ORSE</t>
  </si>
  <si>
    <t>05469/ORSE</t>
  </si>
  <si>
    <t>Flange cego, em fofo, PN10, DN=200mm</t>
  </si>
  <si>
    <t>05468/ORSE</t>
  </si>
  <si>
    <t>Flange cego, em fofo, PN10, DN=150mm</t>
  </si>
  <si>
    <t>05529/ORSE</t>
  </si>
  <si>
    <t>Luva com bolsas, JGS, em fofo, DN100</t>
  </si>
  <si>
    <t>05530/ORSE</t>
  </si>
  <si>
    <t>Luva com bolsas, JGS, em fofo, DN150</t>
  </si>
  <si>
    <t>05532/ORSE</t>
  </si>
  <si>
    <t>Luva com bolsas, JGS, em fofo, DN250</t>
  </si>
  <si>
    <t>05621/ORSE</t>
  </si>
  <si>
    <t>06346/ORSE</t>
  </si>
  <si>
    <t>Registro de gaveta em fofo, c/ flanges, cabeçote e cunha de borracha, PN16, DN=80mm</t>
  </si>
  <si>
    <t>06348/ORSE</t>
  </si>
  <si>
    <t>06350/ORSE</t>
  </si>
  <si>
    <t>Registro de gaveta fofo, c/ flanges, volante e cunha de borracha, PN16, DN=100mm</t>
  </si>
  <si>
    <t>06351/ORSE</t>
  </si>
  <si>
    <t>Registro de gaveta fofo, c/ flanges, volante e cunha de borracha, PN16, DN=150mm</t>
  </si>
  <si>
    <t>06358/ORSE</t>
  </si>
  <si>
    <t>Registro de gaveta fofo, c/ flanges, cabeçote e cunha de borracha, PN16, DN=100mm</t>
  </si>
  <si>
    <t>05729/ORSE</t>
  </si>
  <si>
    <t>05747/ORSE</t>
  </si>
  <si>
    <t>05844/ORSE</t>
  </si>
  <si>
    <t>05874/ORSE</t>
  </si>
  <si>
    <t>21134 i</t>
  </si>
  <si>
    <t>Cruzeta em fofo, c/ bolsas, JGS, PN10, DN=100mm</t>
  </si>
  <si>
    <t>Cotação 1.1</t>
  </si>
  <si>
    <t>Cotação 1.2</t>
  </si>
  <si>
    <t>Cotação 1.3</t>
  </si>
  <si>
    <t>Cotação 1.4</t>
  </si>
  <si>
    <t>Cotação 1.5</t>
  </si>
  <si>
    <t>Cotação 1.6</t>
  </si>
  <si>
    <t>Cotação 1.7</t>
  </si>
  <si>
    <t>Cotação 1.8</t>
  </si>
  <si>
    <t>Cotação 1.9</t>
  </si>
  <si>
    <t>Cotação 1.10</t>
  </si>
  <si>
    <t>Cotação 1.11</t>
  </si>
  <si>
    <t>Cotação 1.12</t>
  </si>
  <si>
    <t>Cotação 1.13</t>
  </si>
  <si>
    <t>Cotação 1.14</t>
  </si>
  <si>
    <t>Cotação 1.15</t>
  </si>
  <si>
    <t>Cotação 1.16</t>
  </si>
  <si>
    <t>Cotação 1.17</t>
  </si>
  <si>
    <t>Cotação 1.18</t>
  </si>
  <si>
    <t>Cotação 1.19</t>
  </si>
  <si>
    <t>Cotação 1.20</t>
  </si>
  <si>
    <t>Cotação 1.21</t>
  </si>
  <si>
    <t>Cotação 1.22</t>
  </si>
  <si>
    <t>Cotação 1.23</t>
  </si>
  <si>
    <t>Cotação 1.24</t>
  </si>
  <si>
    <t>Cotação 1.25</t>
  </si>
  <si>
    <t>Cotação 1.26</t>
  </si>
  <si>
    <t>Cotação 1.27</t>
  </si>
  <si>
    <t>Cotação 2.1</t>
  </si>
  <si>
    <t>Cotação 3.1</t>
  </si>
  <si>
    <t>Cotação 5.1</t>
  </si>
  <si>
    <t>Cotação 5.2</t>
  </si>
  <si>
    <t>Bomba centrífuga de eixo horizontal, vazão de 48,33L/s, AMT: 17 mca, motor trifásico 380v, potência 20cv. Incluso conexões para acoplamento nas tubulações de recalquede recalque DN200 flageada e sucção DN250 flangeada</t>
  </si>
  <si>
    <t>Bomba centrífuga de eixo horizontal, vazão de 15,36L/s, AMT: 45,85 mca, motor trifásico 380v, potência 15cv. Incluso conexões para acoplamento nas tubulações de recalque e sucção ambas com DN150 flangeadas</t>
  </si>
  <si>
    <t>Cotação 6.1</t>
  </si>
  <si>
    <t>Cotação 6.2</t>
  </si>
  <si>
    <t>Reservatório Metálico, 100m3</t>
  </si>
  <si>
    <t>Cotação 7.1</t>
  </si>
  <si>
    <t>Cotação 8.1</t>
  </si>
  <si>
    <t>Cotação 9.1</t>
  </si>
  <si>
    <t>Estação de Tratamento de Água tipo compacta com dupla filtração de 50m3/h, dividida em duas ETA's de 25m3/h em paralelo, composto de: floco-decantadores de fluxo ascendente; filtros de areia de fluxo descendente; Tubulações de interligação, areia classificada, pedregulho com granulometria graduada, válvulas diafragma para operação automática e quadro de comando programável para automação da retrolavagem; dispositivos de mistura rápida para injeção de produtos químicos; bombas dosadoras; equipamentos para cloração; equipamentos para fluoretação.</t>
  </si>
  <si>
    <t>Cotação 1.28</t>
  </si>
  <si>
    <t>Serviços Administrativos</t>
  </si>
  <si>
    <t>Passeio cimentado com revestimento em argamassa de cimento e areia, traço 1:3, e = 2,0 cm; inclusive base de concreto consumo de 150 kg/m³; e = 5,0 cm</t>
  </si>
  <si>
    <t>Grade metálica em tela #5cm, fio de 1/8", soldada em quadro de cantoneira de ferro galv. 2" x 3/8" - (6,9 KG/M), incluso dobradiças.  Fornecimento e inst.</t>
  </si>
  <si>
    <t>Portão ferro abrir em tela 2 folhas, 400 x 245cm, inclusive ferragens</t>
  </si>
  <si>
    <t>4947 i</t>
  </si>
  <si>
    <t>04306/ORSE</t>
  </si>
  <si>
    <t xml:space="preserve">Execução das instalações elétricas e de aterramento </t>
  </si>
  <si>
    <t>Execução das instalações hidráulicas (água fria e esgoto)</t>
  </si>
  <si>
    <t>2696 i</t>
  </si>
  <si>
    <t>9.6</t>
  </si>
  <si>
    <t>73888/003</t>
  </si>
  <si>
    <t>73888/004</t>
  </si>
  <si>
    <t>ESCAVACAO MANUAL DE VALA EM ARGILA OU PEDRA SOLTA DO TAMANHO MEDIO DEPEDRA DE MAO, ATE 1,5M, EXCLUINDO ESGOTAMENTO/ESCORAMENTO.</t>
  </si>
  <si>
    <t>73965/004</t>
  </si>
  <si>
    <t>TELA DE NYLON OU PLÁSTICA COM MALHA DE 5 MM</t>
  </si>
  <si>
    <t>7170  i</t>
  </si>
  <si>
    <t>AREIA FINA</t>
  </si>
  <si>
    <t>366 i</t>
  </si>
  <si>
    <t>REATERRO APILOADO (MANUAL) DE VALAS, COM MATERIAL REAPROVEITADO, EM CAMADAS DE ATÉ 20 CM.</t>
  </si>
  <si>
    <t>CAMADA DRENANTE COM BRITA NUM 3</t>
  </si>
  <si>
    <t>73902/001</t>
  </si>
  <si>
    <t>12.6</t>
  </si>
  <si>
    <t>Material filtrante do leito de secagem - Fornecimento e enchimento</t>
  </si>
  <si>
    <t>Codevasf_24</t>
  </si>
  <si>
    <t>366  i</t>
  </si>
  <si>
    <t>LEITO FILTRANTE - COLOCACAO DE AREIA NOS FILTROS</t>
  </si>
  <si>
    <t>73873/003</t>
  </si>
  <si>
    <t>LEITO FILTRANTE - COLOCACAO DE PEDREGULHOS NOS FILTROS</t>
  </si>
  <si>
    <t>73873/004</t>
  </si>
  <si>
    <t>AREIA GROSSA</t>
  </si>
  <si>
    <t>PEDRA BRITADA N. 4 OU 50 MM</t>
  </si>
  <si>
    <t>PEDRA BRITADA N. 2 OU 25 MM</t>
  </si>
  <si>
    <t>PEDRA BRITADA N. 1 OU 19 MM</t>
  </si>
  <si>
    <t>4723 i</t>
  </si>
  <si>
    <t>4718 i</t>
  </si>
  <si>
    <t>4721 i</t>
  </si>
  <si>
    <t>TIJOLO CERÂMICO MACIÇO 5 X 10 X 20CM</t>
  </si>
  <si>
    <t>7258 i</t>
  </si>
  <si>
    <t>4493</t>
  </si>
  <si>
    <t>6188</t>
  </si>
  <si>
    <t>74036/001</t>
  </si>
  <si>
    <t>74036/002</t>
  </si>
  <si>
    <t xml:space="preserve">TRATOR DE ESTEIRAS, 153HP - CHI - INCLUSIVE OPERADOR                                                                                                                                                    </t>
  </si>
  <si>
    <t xml:space="preserve">TRATOR ESTEIRAS DIESEL 140CV - CHP - INCLUSIVE OPERADOR                                                                                                                                                 </t>
  </si>
  <si>
    <t>6114</t>
  </si>
  <si>
    <t>Armação de aço CA-60 diam. 3,4 a 6,0mm. Incl. fornecimento / corte (c/perda de 10%) / dobra / colocação.</t>
  </si>
  <si>
    <t>39</t>
  </si>
  <si>
    <t>10533</t>
  </si>
  <si>
    <t>4243</t>
  </si>
  <si>
    <t>10485</t>
  </si>
  <si>
    <t>73936/003</t>
  </si>
  <si>
    <t xml:space="preserve">CONCRETO 1:2,5:5 C/BETONEIRA                                                                                                                                                                            </t>
  </si>
  <si>
    <t xml:space="preserve">M3    </t>
  </si>
  <si>
    <t>1289</t>
  </si>
  <si>
    <t>1381</t>
  </si>
  <si>
    <t>6028</t>
  </si>
  <si>
    <t xml:space="preserve">ARGAMASSA TRACO 1:2:8 (CIMENTO, CAL E AREIA MEDIA NAO PENEIRADA), PREPARO MANUAL                                                                                                                        </t>
  </si>
  <si>
    <t>6015</t>
  </si>
  <si>
    <t>6085</t>
  </si>
  <si>
    <t xml:space="preserve">ARGAMASSA TRACO 1:4 (CIMENTO E AREIA GROSSA NAO PENEIRADA), PREPARO MECANICO                                                                                                                            </t>
  </si>
  <si>
    <t>3767</t>
  </si>
  <si>
    <t>4048</t>
  </si>
  <si>
    <t>7356</t>
  </si>
  <si>
    <t>10532</t>
  </si>
  <si>
    <t>1106</t>
  </si>
  <si>
    <t>7258</t>
  </si>
  <si>
    <t>7325</t>
  </si>
  <si>
    <t>606</t>
  </si>
  <si>
    <t>6013</t>
  </si>
  <si>
    <t xml:space="preserve">ARGAMASSA TRACO 1:3 (CIMENTO E AREIA GROSSA NAO PENEIRADA), PREPARO MECANICO                                                                                                                            </t>
  </si>
  <si>
    <t>11155</t>
  </si>
  <si>
    <t xml:space="preserve">ARGAMASSA TRACO 1:4 (CIMENTO E AREIA), PREPARO MANUAL                                                                                                                                                   </t>
  </si>
  <si>
    <t>184</t>
  </si>
  <si>
    <t>2427</t>
  </si>
  <si>
    <t>4419</t>
  </si>
  <si>
    <t>10553</t>
  </si>
  <si>
    <t>20006</t>
  </si>
  <si>
    <t>20247</t>
  </si>
  <si>
    <t xml:space="preserve">ARGAMASSA TRACO 1:4 (CIMENTO E AREIA NAO PENEIRADA), PREPARO MANUAL                                                                                                                                     </t>
  </si>
  <si>
    <t>142</t>
  </si>
  <si>
    <t>4299</t>
  </si>
  <si>
    <t>4311</t>
  </si>
  <si>
    <t>7221</t>
  </si>
  <si>
    <t>11091</t>
  </si>
  <si>
    <t>2699</t>
  </si>
  <si>
    <t>73593</t>
  </si>
  <si>
    <t xml:space="preserve">TRANSPORTE DE TUBOS DE PVC DN 100                                                                                                                                                                       </t>
  </si>
  <si>
    <t xml:space="preserve">M     </t>
  </si>
  <si>
    <t>Assentamento de tubos de PVC DEFOFO, junta elástica, PN 1Mpa, DN=150mm</t>
  </si>
  <si>
    <t>73591</t>
  </si>
  <si>
    <t xml:space="preserve">TRANSPORTE DE TUBOS DE PVC DN 150                                                                                                                                                                       </t>
  </si>
  <si>
    <t>12530</t>
  </si>
  <si>
    <t>13113</t>
  </si>
  <si>
    <t>13114</t>
  </si>
  <si>
    <t>6037</t>
  </si>
  <si>
    <t>37</t>
  </si>
  <si>
    <t>345</t>
  </si>
  <si>
    <t>4512</t>
  </si>
  <si>
    <t>5068</t>
  </si>
  <si>
    <t>Caixa em alvenaria enterrada, de tijolos cerâmicos maciços 1/2 vez, dimensões externas 60x60x60cm, incluso tampa em concreto e emboçamento</t>
  </si>
  <si>
    <t>6045</t>
  </si>
  <si>
    <t xml:space="preserve">CONCRETO FCK=15MPA CONTROLE C ,EXCLUINDO O LANCAMENTO, PREPARO COM B ETONEIRA, UTILIZANDO BRITA 1 E 2. (CONFORME NBR 6118, PERMITIDO APENASPARA FUNDAÇÕES)                                              </t>
  </si>
  <si>
    <t xml:space="preserve">TAMPA DE CONCRETO ARMADO 60X60X5CM PARA CAIXA                                                                                                                                                           </t>
  </si>
  <si>
    <t xml:space="preserve">UN    </t>
  </si>
  <si>
    <t>M3</t>
  </si>
  <si>
    <t>4774</t>
  </si>
  <si>
    <t>6391</t>
  </si>
  <si>
    <t xml:space="preserve">SOLDA TOPO DESCENDENTE CHANFRADA ESPESSURA=1/4" CHAPA/PERFIL/TUBO ACOCOM CONVERSOR DIESEL.                                                                                                              </t>
  </si>
  <si>
    <t>05895/ORSE</t>
  </si>
  <si>
    <t xml:space="preserve">TALHA MANUAL 0,5 T, ELEV. = 5,0 M                                                                                      </t>
  </si>
  <si>
    <t>TROLE MANUAL 500KG</t>
  </si>
  <si>
    <t>Cotação 10</t>
  </si>
  <si>
    <t>Codevasf_25</t>
  </si>
  <si>
    <t>Monovia em viga metálica de aço estrutural perfil "I" 12" x 5 1/4" x 5,4m - Incluso Talha manual 0,5 t, elev.=5,0 m e troles manuais</t>
  </si>
  <si>
    <t>73461</t>
  </si>
  <si>
    <t>5054</t>
  </si>
  <si>
    <t>34</t>
  </si>
  <si>
    <t>Pavimentação</t>
  </si>
  <si>
    <t>13.</t>
  </si>
  <si>
    <t>8.2</t>
  </si>
  <si>
    <t>8.3</t>
  </si>
  <si>
    <t>8.4</t>
  </si>
  <si>
    <t>74223/001</t>
  </si>
  <si>
    <t>Meio-fio (guia) de concreto pré-moldado, dimensões 12x15x30x100cm (face superior x face inferior x altura x comprimento), rejuntado c/argamassa 1:4 cimento:areia, incluindo escavação e reaterro.</t>
  </si>
  <si>
    <t>4059</t>
  </si>
  <si>
    <t>73964/006</t>
  </si>
  <si>
    <t xml:space="preserve">REATERRO MANUAL DE VALAS                                                                                                                                                                                </t>
  </si>
  <si>
    <t>2.9</t>
  </si>
  <si>
    <t>5622</t>
  </si>
  <si>
    <t>Regularização de fundo de vala com soquete</t>
  </si>
  <si>
    <t>Cotação 11</t>
  </si>
  <si>
    <t>Codevasf_26</t>
  </si>
  <si>
    <t>Elaboração de "as built"</t>
  </si>
  <si>
    <t>Pré-operação do sistema de abastecimento de água - incluso capacitação dos indicados da prestadora de serviço, operação assistida, elaboração de manual de operação e manutenção do sistema.</t>
  </si>
  <si>
    <t>Curva 11° 15', em fofo, com bolsas, JGS, PN10, DN=150mm</t>
  </si>
  <si>
    <t>Curva 22° 30', em fofo, com bolsas, JGS, PN10, DN=150mm</t>
  </si>
  <si>
    <t>Curva 45°, em fofo, com bolsas, JGS, PN10, DN=100mm</t>
  </si>
  <si>
    <t>Curva 45°, em fofo, com bolsas, JGS, PN10, DN=150mm</t>
  </si>
  <si>
    <t>Curva 90°, em fofo, com bolsas, JGS, PN10, DN=100mm</t>
  </si>
  <si>
    <t>Curva 90°, em fofo, com bolsas, JGS, PN10, DN=150mm</t>
  </si>
  <si>
    <t>Curva 90°, em fofo, com flanges e pé, PN10, DN=100mm</t>
  </si>
  <si>
    <t>Curva 90°, em fofo, com flanges e pé, PN10, DN=150mm</t>
  </si>
  <si>
    <t>Curva 90°, em fofo, com flanges e pé, PN10, DN=200mm</t>
  </si>
  <si>
    <t>Curva 90°, em fofo, com flanges e pé, PN10, DN=250mm</t>
  </si>
  <si>
    <t>Curva 90°, em fofo, com flanges, PN10, DN=100mm</t>
  </si>
  <si>
    <t>Curva 90°, em fofo, com flanges, PN10, DN=150mm</t>
  </si>
  <si>
    <t>Curva 90°, em fofo, com flanges, PN10, DN=200mm</t>
  </si>
  <si>
    <t>Curva 90°, em fofo, com flanges, PN10, DN=250mm</t>
  </si>
  <si>
    <r>
      <t>Flange avulso, em fofo, PN10,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DN=100mm</t>
    </r>
  </si>
  <si>
    <t>Redução, em fofo, ponta e bolsa, JGS, DN=150mm x DN=100mm</t>
  </si>
  <si>
    <t>05617/ORSE</t>
  </si>
  <si>
    <t>Redução, em fofo, ponta e bolsa, JGS, DN=250mm x DN=150mm</t>
  </si>
  <si>
    <t>FEVEREIRO/2013</t>
  </si>
  <si>
    <t>Curva 22° 30', em fofo, c/ bolsas, JGS, PN10, DN=100mm</t>
  </si>
  <si>
    <t>Curva 45°, em fofo, c/ bolsas, JGS, PN10, DN=250mm</t>
  </si>
  <si>
    <t>Sistema de automação para controle de nível de reservatório elevado - fornecimento e instalação</t>
  </si>
  <si>
    <t>Comporta com guias (stop log), em fibra de vidro, dimensões: L=40cm x H=50cm</t>
  </si>
  <si>
    <t>CONCRETO MAGRO 1:4:8 C/PREPARO MANUAL</t>
  </si>
  <si>
    <t>MOBILIZAÇÃO (PESSOAL, EQUIPAMENTOS E DOCUMENTAÇÃO PERTINENTES)</t>
  </si>
  <si>
    <t>DESMOBILIZAÇÃO (PESSOAL, EQUIPAMENTOS E DOCUMENTAÇÃO PERTINENTES)</t>
  </si>
  <si>
    <t>ADMINISTRAÇÃO LOCAL E MANUTENÇÃO DE CANTEIRO DE OBRA</t>
  </si>
  <si>
    <t>EXECUÇÃO DE SOLO-CIMENTO, TRAÇO 1:10, COM MATERIAL DE EMPRÉSTIMO</t>
  </si>
  <si>
    <t>PASSEIO CIMENTADO COM REVESTIMENTO EM ARGAMASSA DE CIMENTO E AREIA, TRAÇO 1:4, E = 2,0 CM; INCLUSIVE BASE DE CONCRETO MAGRO E = 5,0 CM</t>
  </si>
  <si>
    <t xml:space="preserve">PORTÃO FERRO ABRIR EM TELA 2 FOLHA 400 X 245CM, INCLUSIVE FERRAGENS </t>
  </si>
  <si>
    <t>CIMENTO PORTLAND COMUM</t>
  </si>
  <si>
    <t>FECHADURA EMBUTIR EXTERNA (C/ CILINDRO) COMPLETA - LINHA POPULAR 00003080</t>
  </si>
  <si>
    <t>FECHO DE EMBUTIR (TP UNHA) C/ ALAVANCA LATAO CROMADO - 22CM</t>
  </si>
  <si>
    <t>PORTÃO DE FERRO, ABRIR, CHAPA GALVANIZADA</t>
  </si>
  <si>
    <t>MONTAGEM DE CONEXÕES DE FERRO FUNDIDO, COM FLANGES, ATÉ DIAM.=100MM</t>
  </si>
  <si>
    <t>MONTAGEM DE CONEXÕES DE FERRO FUNDIDO, COM FLANGES, ATÉ DIAM.=150MM</t>
  </si>
  <si>
    <t>MONTAGEM DE CONEXÕES DE FERRO FUNDIDO, COM FLANGES, ATÉ DIAM.=200MM</t>
  </si>
  <si>
    <t>MONTAGEM DE CONEXÕES DE FERRO FUNDIDO, COM FLANGES, ATÉ DIAM.=250MM</t>
  </si>
  <si>
    <t>MATERIAL DE JAZIDA OU AREIA FINA PARA ATERRO, INCLUSIVE AQUISIÇÃO, ESCAVAÇÃO NA JAZIDA E TRANSPORTE</t>
  </si>
  <si>
    <t>ESCAVAÇÃO DE VALA A FRIO, EM MATERIAL DE 3ª CATEGORIA, COM RETROESCAVADEIRA E ROMPEDOR HIDRÁULICO ACOPLADO A ESCAVADEIRA HIDRÁULICA</t>
  </si>
  <si>
    <t>DEMOLIÇÃO DE PAVIMENTAÇÃO EM PARALELEPÍPEDO OU PRÉ-MOLDADOS DE CONCRETO C/ REAPROVEITAMENTO</t>
  </si>
  <si>
    <t>CONCERTINA EM AÇO GALVANIZADO, ESPIRAL DE Ø = 450MM, 3 CLIPES P/ ESPIRAL, LÂMINA DE 30MM E FIO INTERNO DE 2,50MM, INCLUISIVE INSTALAÇÃO</t>
  </si>
  <si>
    <t>CONCERTINA EM AÇO GALVANIZADO, ESPIRAL DE Ø = 450MM, 3 CLIPES P/ ESPIRAL, LÂMINA DE 30MM E FIO INTERNO DE 2,50MM</t>
  </si>
  <si>
    <t>GRADE METÁLICA EM TELA #5CM, FIO DE 1/8", SOLDADA EM QUADRO DE CANTONEIRA FERRO GALV 'L" 2 X 3/8" - (6,9 KG/M), INCLUSO DOBRADIÇAS. FORNECIMENTO E INST.</t>
  </si>
  <si>
    <t>MONTAGEM DE CONJ. MOTOR-BOMBA DE 5,1 A 15CV</t>
  </si>
  <si>
    <t>MONTAGEM DE PAINEL DE PARTIDA P/CONJ. DE  5,1 A 15CV</t>
  </si>
  <si>
    <t>MONTAGEM DE CONJ. MOTOR-BOMBA DE 20CV</t>
  </si>
  <si>
    <t>MONTAGEM DE PAINEL DE PARTIDA P/CONJ. DE 20CV</t>
  </si>
  <si>
    <t>EXECUÇÃO DAS INSTALAÇÕES HIDRÁULICAS (ÁGUA FRIA E ESGOTO)</t>
  </si>
  <si>
    <t xml:space="preserve">EXECUÇÃO DAS INSTALAÇÕES ELÉTRICAS E DE ATERRAMENTO </t>
  </si>
  <si>
    <t>EXECUÇÃO DE VALA DE INFILTRAÇÃO, DIMENSÕES EXTERNAS 0,92X0,5X3,7M</t>
  </si>
  <si>
    <t>MATERIAL FILTRANTE DO LEITO DE SECAGEM - FORNECIMENTO E ENCHIMENTO</t>
  </si>
  <si>
    <t>MONOVIA EM VIGA METÁLICA DE AÇO ESTRUTURAL PERFIL "I" 12" X 5 1/4" X 5,4M - INCLUSO TALHA MANUAL 0,5 T, ELEV.=5,0M E TROLES MANUAIS</t>
  </si>
  <si>
    <t>PRÉ-OPERAÇÃO DO SISTEMA DE ABASTECIMENTO DE ÁGUA - INCLUSO CAPACITAÇÃO DOS INDICADOS DA PRESTADORA DE SERVIÇO, OPERAÇÃO ASSISTIDA, ELABORAÇÃO DE MANUAL DE OPERAÇÃO E MANUTENÇÃO DO SISTEMA</t>
  </si>
  <si>
    <t>ELABORAÇÃO DE "AS BUILT"</t>
  </si>
  <si>
    <t>BARRACAO DE OBRA PARA ALOJAMENTO/ESCRITORIO, PISO EM PINHO 3A, PAREDES EM COMPENSADO 10MM, COBERTURA EM TELHA AMIANTO 6MM, INCLUSO INSTALACOES ELETRICAS E ESQUADRIAS</t>
  </si>
  <si>
    <t>BARRACAO PARA DEPOSITO EM TABUAS DE MADEIRA, COBERTURA EM FIBROCIMENTO 4 MM, INCLUSO PISO ARGAMASSA TRAÇO 1:6 (CIMENTO E AREIA)</t>
  </si>
  <si>
    <t>BARRACÃO DE OBRA PARA BANHEIRO/REFEITÓRIO EM CHAPA DE MADEIRA COMPENSADA, COBERTURA EM FIBROCIMENTO 4 MM, INCLUSO INSTALACOES HIDRO-SANITARIAS E ELETRICAS</t>
  </si>
  <si>
    <t>PLACA DE OBRA EM CHAPA DE AÇO GALVANIZADO</t>
  </si>
  <si>
    <t>LIMPEZA DE TERRENO, ROÇADA DENSA (COM PEQUENOS ARBUSTOS)</t>
  </si>
  <si>
    <t>ESCAVAÇÃO MANUAL DE VALA OU CAVA EM MATERIAL DE 1ª CATEGORIA, PROFUNDIDADE ATÉ 1,50M</t>
  </si>
  <si>
    <t>CARGA, TRANSPORTE E DESCARGA MECÂNICA ATÉ 5KM</t>
  </si>
  <si>
    <t>REATERRO DE VALA/CAVA SEM CONTROLE DE COMPACTAÇÃO, UTILIZANDO RETRO-ESCAVADEIRA E COMPACTADOR VIBRATÓRIO COM MATERIAL REAPROVEITADO</t>
  </si>
  <si>
    <t>LASTRO DE BRITA N°2 APILOADA MANUALMENTE COM MAÇO DE ATÉ 30KG</t>
  </si>
  <si>
    <t>CONCRETO MAGRO 1:4:8 C/ PREPARO MANUAL</t>
  </si>
  <si>
    <t xml:space="preserve">CONCRETO ARMADO 15MPA E 55KG/M³ DE AÇO, PREPARO C/ BETONEIRA </t>
  </si>
  <si>
    <t>FORMA EM CHAPA DE MADEIRA COMPENSADA PLASTIFICADA 10MM, PARA ESTRUTURA DE CONCRETO (REAPROVEITAMENTO 5X)</t>
  </si>
  <si>
    <t>ALVENARIA EM TIJOLO CERAMICO FURADO 10X20X20CM, 1/2 VEZ, ASSENTADO EM ARGAMASSA TRAÇO 1:2:8 (CIMENTO, CAL E AREIA), JUNDTAS 12MM</t>
  </si>
  <si>
    <t>CAIAÇÃO INT. OU EXT. SOBRE REVESTIMENTO C/ ADOÇÃO DE FIXADOR COM DUAS DEMÃO</t>
  </si>
  <si>
    <t>ALVENARIA EM PEDRA RACHAO OU PEDRA DE MAO, ASSENTADA COM ARGAMASSA TRACO 1:6 (CIMENTO E AREIA)</t>
  </si>
  <si>
    <t>PAPELEIRA DE LOUCA BRANCA - FORNECIMENTO E INSTALACAO</t>
  </si>
  <si>
    <t>LAVATORIO EM LOUCA BRANCA, SEM COLUNA PADRAO POPULAR, COM TORNEIRA CROMADA POPULAR , SIFAO,VALVULA E ENGATE PLASTICO - FORNECIMENTO E INSTALACAO</t>
  </si>
  <si>
    <t>VIDRO LISO COMUM TRANSPARENTE, ESPESSURA 4MM</t>
  </si>
  <si>
    <t>VIDRO FANTASIA TIPO CANELADO, ESPESSURA 4MM</t>
  </si>
  <si>
    <t>FECHADURA DE EMBUTIR COMPLETA, PARA PORTAS EXTERNAS, PADRAO DE ACABAMENTO POPULAR</t>
  </si>
  <si>
    <t>BANCA (TAMPO) DE MARMORE SINTETICO 120X60CM COM CUBA, VALVULA EM PLASTICO BRANCO 1", SIFAO PLASTICO TIPO COPO 1" E TORNEIRA CROMADA LONGA 1/2" OU 3/4" PARA PIA PADRAO POPULAR - FORNECIMENTO E INSTALACAO</t>
  </si>
  <si>
    <t>PORTA-TOALHA DE LOUCA BRANCA COM BASTÃO PLASTICO - FORNECIMENTO E INSTALACAO</t>
  </si>
  <si>
    <t>CHUVEIRO PLASTICO BRANCO SIMPLES - FORNECIMENTO E INSTALACAO</t>
  </si>
  <si>
    <t>VASO SANITARIO, ASSENTO PLASTICO, CAIXA DE DESCARGA PVC DE SOBREPOR, ENGATE PLASTICO, TUBO DE DESCIDA E BOLSA DE BORRACHA - FORNECIMENTO E INSTALACAO</t>
  </si>
  <si>
    <t>PAVIMENTO EM PARALELEPIPEDO SOBRE COLCHAO DE AREIA REJUNTADO COM ARGAMASSA DE CIMENTO E AREIA NO TRAÇO 1:3</t>
  </si>
  <si>
    <t>CAIXA DE INSPEÇÃO 80X80X80CM EM ALVENARIA - EXECUÇÃO</t>
  </si>
  <si>
    <t>POSTE CONCRETO SEÇÃO CIRCULAR COMPRIMENTO=7M CARGA NOMINAL TOPO 100KG INCLUSIVE ESCAVACAO, FORNECIMENTO E COLOCAÇÃO</t>
  </si>
  <si>
    <t>LOCAÇÃO CONVENCIONAL DE OBRA, ATRAVÉS DE GABARITO DE TABUAS CORRIDAS PONTALETADAS A CADA 1,50M</t>
  </si>
  <si>
    <t>ESPALHAMENTO DE MATERIAL DE 1A CATEGORIA COM TRATOR DE ESTEIRA COM 153HP</t>
  </si>
  <si>
    <t>ARMAÇÃO AÇO CA-50, DIAM. 6,3 (1/4) À 12,5MM(1/2). INCL. FORNECIMENTO/ CORTE(PERDA DE 10%) / DOBRA / COLOCAÇÃO.</t>
  </si>
  <si>
    <t>ARMAÇÃO DE AÇO CA-60 DIAM. 3,4 A 6,0MM. INCL. FORNECIMENTO / CORTE (C/PERDA DE 10%) / DOBRA / COLOCAÇÃO.</t>
  </si>
  <si>
    <t>CONCRETO ESTRUTURAL FCK=20MPA, VIRADO EM BETONEIRA, NA OBRA, SEM LANÇAMENTO</t>
  </si>
  <si>
    <t>LANÇAMENTO MANUAL DE CONCRETO EM ESTRUTURAS, INCL. VIBRAÇÃO</t>
  </si>
  <si>
    <t>ACABAMENTO DESEMPOLADO DE LAJE DE CONCRETO SIMPLES</t>
  </si>
  <si>
    <t>CONTRAPISO/LASTRO CONCRETO 1:3:6, E=5CM</t>
  </si>
  <si>
    <t>PISO EM CERÂMICA ESMALTADA LINHA POPULAR PEI-4, ASSENTADA COM ARGAMASSA COLANTE</t>
  </si>
  <si>
    <t>LOCAÇÃO ALVENARIA</t>
  </si>
  <si>
    <t>ALVENARIA EM TIJOLO CERÂMICO FURADO 10X20X20CM, 1 VEZ, ASSENTADO EM ARGAMASSA TRAÇO 1:2:8 (CIMENTO, CAL E AREIA), JUNTAS 12MM</t>
  </si>
  <si>
    <t>CHAPISCO EM PAREDES, TRAÇO 1:4 (CIMENTO E AREIA), ESPESSURA 0,5CM, PREPARO MECÂNICO</t>
  </si>
  <si>
    <t>FUNDO SELADOR ACRÍLICO AMBIENTES INTERNOS/EXTERNOS, UMA DEMÃO</t>
  </si>
  <si>
    <t>EMBOÇO PAULISTA (MASSA ÚNICA) TRAÇO 1:2:8 (CIMENTO, CAL E AREIA), ESPESSURA 2,0CM, PREPARO MECÂNICO</t>
  </si>
  <si>
    <t>EMASSAMENTO COM MASSA LÁTEX PVA PARA AMBIENTES INTERNOS, UMA DEMÃO</t>
  </si>
  <si>
    <t>PINTURA LÁTEX ACRÍLICA AMBIENTES INTERNOS/EXTERNOS, DUAS DEMÃOS</t>
  </si>
  <si>
    <t>FOSSA SÉPTICA EM ALVENARIA DE TIJOLO CERÂMICO MACIÇO DIMENSÕES EXTERNAS 1,90X1,10X1,40M, 1.500 LITROS, REVESTIDA INTERNAMENTE COM BARRA LISA, COM TAMPA EM CONCRETO ARMADO COM ESPESSURA 8CM</t>
  </si>
  <si>
    <t>JANELA DE CORRER EM CHAPA DE AÇO, COM 02 FOLHAS PARA VIDRO</t>
  </si>
  <si>
    <t>PORTA DE FERRO, DE ABRIR, VENEZIANA, SEM FERRAGENS</t>
  </si>
  <si>
    <t>PORTA DE MADEIRA COMPENSADA LISA PARA PINTURA, 0,60X2,10M, INCLUSO ADUELA 2A, ALIZAR 2A E DOBRADIÇA</t>
  </si>
  <si>
    <t>COBERTURA COM TELHA DE FIBROCIMENTO ESTRUTURAL LARGURA UTIL 49CM, INCLUSO ACESSÓRIOS DE FIXAÇÃO E VEDAÇÃO</t>
  </si>
  <si>
    <t>ASSENTAMENTO DE TUBOS DE PVC DEFOFO, JUNTA ELÁSTICA, PN 1MPA, DN=100MM</t>
  </si>
  <si>
    <t>ASSENTAMENTO DE TUBOS DE PVC DEFOFO, JUNTA ELÁSTICA, PN 1MPA, DN=150MM</t>
  </si>
  <si>
    <t>CAIXA DE INSPEÇÃO EM ANEL DE CONCRETO PRE-MOLDADO, COM 950MM DE ALTURA TOTAL. ANEIS COM ESP=50MM, DIAM.=600MM. INCLUSIVE FORNECIMENTO E INSTALAÇÃO. EXCLUSIVE TAMPÃO E ESCAVAÇÃO</t>
  </si>
  <si>
    <t xml:space="preserve">TAMPA DE CONCRETO ARMADO 60X60X5CM PARA CAIXA </t>
  </si>
  <si>
    <t>REGULARIZAÇÃO DE FUNDO DE VALA COM SOQUETE</t>
  </si>
  <si>
    <t>MEIO-FIO (GUIA) DE CONCRETO PRÉ-MOLDADO, DIMENSÕES 12X15X30X100CM (FACE SUPERIOR X FACE INFERIOR X ALTURA X COMPRIMENTO), REJUNTADO C/ARGAMASSA 1:4 CIMENTO:AREIA, INCLUINDO ESCAVAÇÃO E REATERRO.</t>
  </si>
  <si>
    <t>CAIXA EM ALVENARIA ENTERRADA, DE TIJOLOS CERÂMICOS MACIÇOS 1/2 VEZ, DIMENSÕES EXTERNAS 60X60X60CM, INCLUSO TAMPA EM CONCRETO E EMBOÇAMENTO</t>
  </si>
  <si>
    <t>1.48</t>
  </si>
  <si>
    <t>Codevasf_27</t>
  </si>
  <si>
    <t>CONTATOR AUXILIAR,REF. SIEMENS OU SIMILAR, BOBINA PARA 220 VCA, CORRENTE NOMINAL 4 A, 60 HZ, 2 NA + 2 NF.</t>
  </si>
  <si>
    <t>FUSÍVEL  DIAZED, CONJUNTO COMPLETO (BASE + FUSÍVEL), TENSÃO NOMINAL 500 V, REF.SIEMENS OU SIMILAR, CORRENTE NOMINAL 2A</t>
  </si>
  <si>
    <t>FUSÍVEL  DIAZED, CONJUNTO COMPLETO (BASE + FUSÍVEL), TENSÃO NOMINAL 500 V, REF.SIEMENS OU SIMILAR, CORRENTE NOMINAL 4A</t>
  </si>
  <si>
    <t>CHAVE SELETORA DE COMANDO, INSTALAÇÃO FRONTAL AO QUADRO, MONTAGEM PELO TOPO TENSÃO NOMINAL 440 V, 16 A, REF. ACE OU SIMILAR, COM  3 POSIÇÕES.</t>
  </si>
  <si>
    <t>BOTOEIRA DE COMANDO PULSADOR SERIE 20, DN 30 MM, GUARDA TOTAL BAIXA, COMPOSTO DE ARRUELA TRAVANTE, REF. SIEMENS OU SIMILAR, COM TECLA RAIADA NA COR  VERDE, 1 NA.</t>
  </si>
  <si>
    <t>BOTOEIRA DE COMANDO PULSADOR SERIE 20, DN 30 MM, GUARDA TOTAL BAIXA, COMPOSTO DE ARRUELA TRAVANTE, REF. SIEMENS OU SIMILAR, COM TECLA RAIADA NA COR  VERMELHA, 1 NF.</t>
  </si>
  <si>
    <t>CONJUNTO SINALEIRO SERIE 20, DN 30.5 MM, COM LENTE OVAL NA COR VERDE, COM LÂMPADA INCANDESCENTE 3 W, 220 V, REF. SIEMENS OU SIMILAR, SOQUETE TIPO E 14.</t>
  </si>
  <si>
    <t>CONJUNTO SINALEIRO SERIE 20, DN 30.5 MM, COM LENTE OVAL NA COR VERMELHA, COM LÂMPADA INCANDESCENTE 3 W, 220 V, REF. SIEMENS OU SIMILAR, SOQUETE TIPO E 14.</t>
  </si>
  <si>
    <t>CHAVE COMUTADORA PARA VOLTÍMETRO, COM AS POSIÇÕES ( 0-RS-TS-RT ), FRONTAL QUADRADO PARA MONTAGEM PELO TOPO, REF. SIEMENS OU SIMILAR, 500V.</t>
  </si>
  <si>
    <t>VOLTÍMETRO DE 72 X 72 MM, FERRO MÓVEL, COM AMORTECIMENTO MAGNÉTICO, TENSÃO DE ISOLAMENTO 2 KV, PARA INSTALAÇÃO EM PORTA DE PAINEL, REF. ENGRO OU SIMILAR, NA ESCALA 0-500 V E PRECISÃO DE 1.5 %.</t>
  </si>
  <si>
    <t>CHAVE AMPERIMETRICA COM AS POSIÇÕES (O,R,S,T), REF. SIEMENS OU SIMILAR.</t>
  </si>
  <si>
    <t>AMPERÍMETRO DE 72 X 72 MM, FERRO MÓVEL,   COM AMORTECIMENTO MAGNÉTICO, TENSÃO DE ISOLAMENTO 2 KV, PARA INSTALAÇÃO EM PORTA DE PAINEL, NA ESCALA 50/5 A E PRECISÃO DE 1.5 %, REF. ENGRO OU SIMILAR.</t>
  </si>
  <si>
    <t>HORIMETRO DE 72 X 72 MM, TOTALIZADOR DE HORAS E MINUTOS, ACIONADOS A MICRO-MOTOR SÍNCRONO DE 0 A 10000 HORAS, REF. COEL OU SIMILAR, 220 VCA, 60 HZ.</t>
  </si>
  <si>
    <t>PROTETOR DE SURTO, MONOFÁSICO, TENSÃO DE TRABALHO 220 VCA, CORRENTE MÁXIMA 25KA EM 8/20 mS, RESPOSTA &lt; 25 NS, REF.CLAMPER OU SIMILAR.</t>
  </si>
  <si>
    <t>CHAVE DE PARTIDA TIRISTORIZADA PARA MOTORES, 11 KW – 22 A, 380 VCA, 60 HZ, 55ºC, REF.SOFTS START DA SIEMENS OU SIMILAR.</t>
  </si>
  <si>
    <t>FUSÍVEL ULTRA-RÁPIDO, 125 A, TENSÃO 500 V, REF. SIEMENS OU SIMILAR.</t>
  </si>
  <si>
    <t>SUPERVISOR TRIFÁSICO DE TENSÃO, PARA 380 V. REF. ALTRONIC OU SIMILAR.</t>
  </si>
  <si>
    <t>VENTILADOR  PARA INNSTALAÇAO EM PORTA  DDE COMANDO EM CAIXA APROPRIADA  COM TAMPA COM HALETES E FILTRO 220V,60 HZ</t>
  </si>
  <si>
    <t>Codevasf_28</t>
  </si>
  <si>
    <t>CABO DE COBRE ISOLAÇÃO PVC 750V - 2,5 MM2</t>
  </si>
  <si>
    <t>DISJUNTOR TERMOMAGNÉTICO, COM CAPACIDADE DE RUPTURA EM 220/380 v, NO TIPO TRIPOLAR 380 V, 25A, REF.SIEMENS OU SIMILAR.</t>
  </si>
  <si>
    <t>DISJUNTOR TERMOMAGNÉTICO, COM CAPACIDADE DE RUPTURA EM 220/380 v, PARA UNIPOLARES 3 Kva, NO TIPO UNIPOLAR 220 V, 6A, REF.SIEMENS OU SIMILAR.</t>
  </si>
  <si>
    <t>DISJUNTOR TERMOMAGNÉTICO, COM CAPACIDADE DE RUPTURA EM 220/380 v, NO TIPO TRIPOLAR 380 V, 20A, REF.SIEMENS OU SIMILAR.</t>
  </si>
  <si>
    <t>DISJUNTOR TERMOMAGNÉTICO, COM CAPACIDADE DE RUPTURA EM 220/380 v, NO TIPO TRIPOLAR 380 V, 30A, REF.SIEMENS OU SIMILAR.</t>
  </si>
  <si>
    <t>DISJUNTOR TERMOMAGNÉTICO, COM CAPACIDADE DE RUPTURA EM 220/380 v, PARA UNIPOLARES 3 Kva, NO TIPO UNIPOLAR 220 V, 15A, REF.SIEMENS OU SIMILAR.</t>
  </si>
  <si>
    <t>DISJUNTOR TRIPOLAR PARA MOTORES, COM PROTEÇÃO CONTRA CURTO CIRCUITO FIXO, E CONTRA SOBRECARGA AJUSTÁVEL, 25 A, RSC   (18 – 25), REF. 3VU DA SIEMENS OU SIMILAR.</t>
  </si>
  <si>
    <t>TRANSFORMADOR DE CORRENTE PAR MEDIÇÃO, 50/5 A, TIPO JANELA, CLASSE TENSÃO 0,6 KV, REF. SIEMENS OU SIMILAR.</t>
  </si>
  <si>
    <t>QUADRO DE COMANDO PARA 2 BOMBAS DE RECALQUES DE 15 CV, TRIFÁSICAS, 380 VOLTS, COM DUAS CHAVES SELETORA DE TRÊS POSIÇÕES, PROTETOR DE SURTO, SUPERVISOR TRIFÁSICO, FUSÍVEL ULTRA-RÁPIDO, CHAVE DE PARTIDA E PARADA SUAVE, CIRCUITO DE EXAUSTÃO E VENTILAÇÃO, CIRCUITO DE AQUECIMENTO, DISJUNTORES, FUZÍVEIS DIAZED, VOLTÍMETRO, AMPERÍMETRO, HORÍMETRO, BOTOEIRAS TIPO NF E NA, LÂMPADAS SINALIZADORAS, CONTACTOR TRIPOLAR, ILUMINAÇÃO INTERNA, BORNES DE CONEXÃO E CONECTORES</t>
  </si>
  <si>
    <t>QUADRO DE COMANDO PARA 2 BOMBAS DE RECALQUES DE 20 CV, TRIFÁSICAS, 380 VOLTS, COM DUAS CHAVES SELETORA DE TRÊS POSIÇÕES, PROTETOR DE SURTO, SUPERVISOR TRIFÁSICO, FUSÍVEL ULTRA-RÁPIDO, CHAVE DE PARTIDA E PARADA SUAVE, CIRCUITO DE EXAUSTÃO E VENTILAÇÃO, CIRCUITO DE AQUECIMENTO, DISJUNTORES, FUZÍVEIS DIAZED, VOLTÍMETRO, AMPERÍMETRO, HORÍMETRO, BOTOEIRAS TIPO NF E NA, LÂMPADAS SINALIZADORAS, CONTACTOR TRIPOLAR, ILUMINAÇÃO INTERNA, BORNES DE CONEXÃO E CONECTORES</t>
  </si>
  <si>
    <t>Quadro de comando para 2 bombas de recalques de 15 cv, Trifásicas, 380 volts, com duas chaves seletora de três posições, protetos de surto, supervisor trifásico, fusível ultra-rápido, chave de partida e parada suave, circuito de exaustão e ventilação, circuito de aquecimento, disjuntores, fuzíveis diazed, voltímetro, amperímetro, horímetro, botoeiras tipo NF e NA, lâmpadas sinalizadoras, contactor tripolar, bornes de conexão e conectores</t>
  </si>
  <si>
    <t>Quadro de comando para 2 bombas de recalques de 20 cv, Trifásicas, 380 volts, com duas chaves seletora de três posições, protetos de surto, supervisor trifásico, fusível ultra-rápido, chave de partida e parada suave, circuito de exaustão e ventilação, circuito de aquecimento, disjuntores, fuzíveis diazed, voltímetro, amperímetro, horímetro, botoeiras tipo NF e NA, lâmpadas sinalizadoras, contactor tripolar, bornes de conexão e conectores</t>
  </si>
  <si>
    <t>ARMÁRIO CONFECCIONADO EM CHAPA DE AÇO, IP 54. ACABAMENTO A BASE DE EPOXI COM ACESSÓRIOS INTERNOS BICROMATIZADOS, CONSTRUÍDO E INSTALADO DE ACORDO COM O PROJETO E COM AS DIMENSÕES DE  (1200 X 600 X 250 MM) (A X L X P)</t>
  </si>
  <si>
    <t>CONECTOR UNIPOLAR SAK, COM OS RESPECTIVOS ACESSÓRIOS PARA IDENTIFICAÇÃO E FIXAÇÃO, REF. SIEMENS OU SIMILAR, NOS SEGUINTES TIPOS: SAK 2.5 KRG, SAK 4 KRG, SAK 6 KRG.</t>
  </si>
  <si>
    <t>1014 i</t>
  </si>
  <si>
    <t>LUMINARIA PROVA DE TEMPO E GASES, TIPO YLC-16/1 CASTIMETAL OU EQUIV, C/ LAMPADA INCANDESCENTE DE 100W</t>
  </si>
  <si>
    <t>DETALHAMENTO DOS ENCARGOS SOCIAIS</t>
  </si>
  <si>
    <t>DISCRIMINAÇÃO</t>
  </si>
  <si>
    <t>Mensalista</t>
  </si>
  <si>
    <t>Horista</t>
  </si>
  <si>
    <t>A</t>
  </si>
  <si>
    <t>ENCARGOS SOCIAIS BÁSICOS</t>
  </si>
  <si>
    <t>A1</t>
  </si>
  <si>
    <t>INSS</t>
  </si>
  <si>
    <t>A2</t>
  </si>
  <si>
    <t>FGTS</t>
  </si>
  <si>
    <t>A3</t>
  </si>
  <si>
    <t>A4</t>
  </si>
  <si>
    <t>A5</t>
  </si>
  <si>
    <t>A6</t>
  </si>
  <si>
    <t>A7</t>
  </si>
  <si>
    <t>A8</t>
  </si>
  <si>
    <t>SUBTOTAL DE "A"</t>
  </si>
  <si>
    <t>B</t>
  </si>
  <si>
    <t xml:space="preserve"> ENCARGOS SOCIAIS QUE RECEBEM INCIDÊNCIA DE "A"</t>
  </si>
  <si>
    <t>B1</t>
  </si>
  <si>
    <t>B2</t>
  </si>
  <si>
    <t>B3</t>
  </si>
  <si>
    <t>B4</t>
  </si>
  <si>
    <t>B5</t>
  </si>
  <si>
    <t xml:space="preserve">13º Salário  </t>
  </si>
  <si>
    <t>SUBTOTAL DE  "B"</t>
  </si>
  <si>
    <t>C</t>
  </si>
  <si>
    <t xml:space="preserve"> ENCARGOS SOCIAIS QUE NÃO RECEBEM INCIDÊNCIA DE "A"</t>
  </si>
  <si>
    <t>C1</t>
  </si>
  <si>
    <t>C2</t>
  </si>
  <si>
    <t>SUBTOTAL DE "C"</t>
  </si>
  <si>
    <t>D</t>
  </si>
  <si>
    <t xml:space="preserve"> REINCIDÊNCIAS</t>
  </si>
  <si>
    <t>D1</t>
  </si>
  <si>
    <t>Reincidência de "A" sobre "B"</t>
  </si>
  <si>
    <t>SUBTOTAL DE "D"</t>
  </si>
  <si>
    <t>TOTAIS DE ENCARGOS SOCIAIS</t>
  </si>
  <si>
    <t>SESI</t>
  </si>
  <si>
    <t>SENAI</t>
  </si>
  <si>
    <t>INCRA</t>
  </si>
  <si>
    <t>SEBRAE</t>
  </si>
  <si>
    <t>Salário-Educação</t>
  </si>
  <si>
    <t>Seguro Contra Acidente de Trabalho</t>
  </si>
  <si>
    <t>A9</t>
  </si>
  <si>
    <t>SECONCI</t>
  </si>
  <si>
    <t>Repouso Semanal Remunerado</t>
  </si>
  <si>
    <t>Feriados</t>
  </si>
  <si>
    <t>Aviso Prévio</t>
  </si>
  <si>
    <t>Auxílio-Enfermidade</t>
  </si>
  <si>
    <t>B6</t>
  </si>
  <si>
    <t>B7</t>
  </si>
  <si>
    <t>Depósito Rescisão Sem Justa Causa</t>
  </si>
  <si>
    <t>Férias (indenizadas)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</si>
  <si>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COMPOSIÇÃO DOS ENCARGOS SOCIAIS (E. SOCIAIS)</t>
    </r>
  </si>
  <si>
    <t>73672</t>
  </si>
  <si>
    <t>Limpeza mecanizada de terreno, inclusive retirada de árvore entre 0,05m e 0,15m de diâmetro</t>
  </si>
  <si>
    <t>3061</t>
  </si>
  <si>
    <t>Escavação mecânica de vala não escorada em material de 1A cat. c/ retroescavadeira, até 1,50m, excl. esgotamento</t>
  </si>
  <si>
    <t>LIMPEZA MECANIZADA DE TERRENO, INCLUSIVE RETIRADA DE ARVORE ENTRE 0,05M E 0,15M DE DIAMETRO</t>
  </si>
  <si>
    <t>73586</t>
  </si>
  <si>
    <t>ESCAVAÇÃO MECÂNICA DE VALA NÃO ESCORADA EM MATERIAL DE 1A CAT. C/ RETROESCAVADEIRA, ATÉ 1,50M, EXCL. ESGOTAMENTO</t>
  </si>
  <si>
    <t>2963</t>
  </si>
  <si>
    <t>3636</t>
  </si>
  <si>
    <t>H</t>
  </si>
  <si>
    <t>AJUDANTE</t>
  </si>
  <si>
    <t>PERFIL ACO ESTRUTURAL "I" - 12" X 5 1/4" (QUALQUER ESPESSURA)</t>
  </si>
  <si>
    <t>AUXILIAR DE SERRALHEIRO</t>
  </si>
  <si>
    <t>CARPINTEIRO DE ESQUADRIA</t>
  </si>
  <si>
    <t>ELETRICISTA OU OFICIAL ELETRICISTA</t>
  </si>
  <si>
    <t>CHAPA MADEIRA COMPENSADA PLASTIFICADA 2,2 X 1,1M X 10MM P/ FORMA CONCRETO</t>
  </si>
  <si>
    <t>M2</t>
  </si>
  <si>
    <t>CONJUNTO ARRUELAS DE VEDACAO 5/16" P/ TELHA FIBROCIMENTO (UMA ARRUELA METALICA E UMA ARRULA PVC - CONICAS)</t>
  </si>
  <si>
    <t>CJ</t>
  </si>
  <si>
    <t>DISJUNTOR TERMOMAGNETICO MONOPOLAR 30A</t>
  </si>
  <si>
    <t>PEÇA DE MADEIRA 3A./4A QUALIDADE 7,5 X 12,50 CM (3X5") NÃO APARELHADA</t>
  </si>
  <si>
    <t>PECA DE MADEIRA 3A/4A QUALIDADE 7,5 X 7,5CM (3X3) NAO APARELHADA</t>
  </si>
  <si>
    <t>PREGO DE ACO 18 X 30</t>
  </si>
  <si>
    <t>CADEADO LATAO CROMADO H = 35MM / 5 PINOS / HASTE CROMADA H = 30MM</t>
  </si>
  <si>
    <t>PORTA CADEADO ZINCADO OXIDADO PRETO</t>
  </si>
  <si>
    <t>TELHA FIBROCIMENTO ONDULADA 6MM - 2,44 X 1,10M</t>
  </si>
  <si>
    <t>VIDRO LISO INCOLOR 3MM - SEM COLOCACAO</t>
  </si>
  <si>
    <t>PORTA MADEIRA COMPENSADA LISA PARA PINTURA 80 X 210 X 3,5CM</t>
  </si>
  <si>
    <t>TABUA MADEIRA 3A QUALIDADE 2,5 X 23,0CM (1 X 9") NAO APARELHADA</t>
  </si>
  <si>
    <t>CANTONEIRA ACO ABAS IGUAIS (QUALQUER BITOLA) E = 1/8"</t>
  </si>
  <si>
    <t>PARAFUSO ROSCA SOBERBA ZINCADO CAB CHATA FENDA SIMPLES 3,8 X 30MM (1.1/4")</t>
  </si>
  <si>
    <t>DOBRADICA FERRO POLIDO OU GALV 3 X 3" E=2MM PINO SOLTO OU REVERSIVEL SEM ANEIS</t>
  </si>
  <si>
    <t>FECHADURA SOBREPOR FERRO PINTADO CHAVE GRANDE</t>
  </si>
  <si>
    <t>FIO/CORDAO COBRE ISOLADO PARALELO OU TORCIDO 2 X 2,5MM2, TIPO PLASTIFLEX PIRELLI OU EQUIV</t>
  </si>
  <si>
    <t>INTERRUPTOR SOBREPOR 1 TECLA SIMPLES, TIPO SILENTOQUE PIAL OU EQUIV</t>
  </si>
  <si>
    <t>TOMADA SOBREPOR 2P UNIVERSAL 10A/250V, TIPO SILENTOQUE PIAL OU EQUIV</t>
  </si>
  <si>
    <t>BOCAL/SOQUETE/RECEPTACULO DE PORCELANA</t>
  </si>
  <si>
    <t>GLOBO ESFERICO DE VIDRO LISO TAMANHO MEDIO</t>
  </si>
  <si>
    <t>FITA ISOLANTE ADESIVA ANTI-CHAMA EM ROLOS 19MM X 5M</t>
  </si>
  <si>
    <t xml:space="preserve">CONCRETO DOSADO 15 MPA SOMENTE MATERIAIS INCL 5% PERDAS                                                                                                                                                 </t>
  </si>
  <si>
    <t xml:space="preserve">PINHO DE TERCEIRA 1" X 12" E 1" X 9"                                                                                                                                                                    </t>
  </si>
  <si>
    <t xml:space="preserve">M2    </t>
  </si>
  <si>
    <t xml:space="preserve">LANCAMENTO CONCRETO P/PECAS S/ARMAD PROD 2 M3/H INCL APENASTRANSP HORIZ C/CARRINHOS ATE 20M COLOCACAO ADENS E ACAB.                                                                                     </t>
  </si>
  <si>
    <t xml:space="preserve">PREPARO DE CONCRETO COM MISTURA E AMASSAMENTO EM 1 BETONEIRA 320L COMPRODUCAO DE 2M3/H, EXCLUSIVE MATERIAIS.                                                                                            </t>
  </si>
  <si>
    <t>CARPINTEIRO DE FORMAS</t>
  </si>
  <si>
    <t>AREIA GROSSA - POSTO JAZIDA / FORNECEDOR (SEM FRETE)</t>
  </si>
  <si>
    <t>CIMENTO PORTLAND COMUM CP I- 32</t>
  </si>
  <si>
    <t>DOBRADIÇA DE 3 X 2 1/2 EM LATÃO, COM ACABAMENTO CROMADO, PINO E PARAFUSOS, SEM ANÉIS, PARA PORTA INTERNA.</t>
  </si>
  <si>
    <t>PECA DE MADEIRA ROLICA (EUCALIPTO) D = 10CM</t>
  </si>
  <si>
    <t>PECA DE MADEIRA 1A QUALIDADE 1 X 5CM NAO APARELHADA</t>
  </si>
  <si>
    <t>PREGO DE ACO 2 1/2 X 10</t>
  </si>
  <si>
    <t>TABUA MADEIRA 3A QUALIDADE 2,5 X 30,0CM (1 X 12") NAO APARELHADA</t>
  </si>
  <si>
    <t>TELHA FIBROCIMENTO ONDULADA VOGATEX OU FIBROTEX 4MM 2,44 X 0,50M</t>
  </si>
  <si>
    <t xml:space="preserve">ESCAVACAO DE VALA NAO ESCORADA EM MATERIAL DE 1A CATEGORIA COM PROFUNDIDADE DE 1,5 ATE 3M COM RETROESCAVADEIRA 75HP, SEM ESGOTAMENTO.                                                                   </t>
  </si>
  <si>
    <t>FEITOR OU ENCARREGADO GERAL</t>
  </si>
  <si>
    <t>FIO RIGIDO, ISOLACAO EM PVC 450/750V 1,5MM2</t>
  </si>
  <si>
    <t>CAIXA DESCARGA PLASTICA, EXTERNA, COMPLETA COM TUBO DE DESCARGA, ENGATE FLEXIVEL, BOIA E SUPORTE PARA FIXACAO - CAPACIDADE 9L</t>
  </si>
  <si>
    <t>TUBO DE DESCIDA (DESCARGA) EXTERNO PVC P/ CX DESCARGA EXTERNA - 40MM X 1,60M</t>
  </si>
  <si>
    <t>CHAPA MADEIRA COMPENSADA RESINADA 2,2 X 1,1M (12MM) P/ FORMA CONCRETO</t>
  </si>
  <si>
    <t>CURVA PVC 90G CURTA PVC P/ ESG PREDIAL DN 100MM</t>
  </si>
  <si>
    <t>DOBRADICA ACO ZINCADO 3 X 3" SEM ANEIS</t>
  </si>
  <si>
    <t>FECHADURA EMBUTIR EXTERNA (C/ CILINDRO) COMPLETA - LINHA POPULAR</t>
  </si>
  <si>
    <t>LAMPADA INCANDESCENTE 60W</t>
  </si>
  <si>
    <t>PECA DE MADEIRA DE LEI 1A QUALIDADE 6 X 12CM NAO APARELHADA</t>
  </si>
  <si>
    <t>PECA DE MADEIRA DE LEI 1A QUALIDADE 5 X 6CM NAO APARELHADA</t>
  </si>
  <si>
    <t>PECA DE MADEIRA 3A QUALIDADE 2,5 X 10CM NAO APARELHADA</t>
  </si>
  <si>
    <t>PEDRA BRITADA N. 1 OU 19 MM - POSTO PEDREIRA / FORNECEDOR (SEM FRETE)</t>
  </si>
  <si>
    <t>PREGO DE ACO 17 X 27</t>
  </si>
  <si>
    <t>BOLSA DE LIGACAO EM PVC FLEXIVEL P/ VASO SANITARIO 1.1/2" (40MM)</t>
  </si>
  <si>
    <t>ENGATE OU RABICHO FLEXIVEL PLASTICO (PVC OU ABS) BRANCO 1/2" X 30CM</t>
  </si>
  <si>
    <t>SIFAO PLASTICO P/ LAVATORIO/PIA TIPO COPO 1 1/4"</t>
  </si>
  <si>
    <t>VALVULA EM PLASTICO BRANCO 1" SEM UNHO C/ LADRAO P/ LAVATORIO</t>
  </si>
  <si>
    <t>TELHA FIBROCIMENTO ONDULADA VOGATEX 4MM 2,44 X 0,50M</t>
  </si>
  <si>
    <t>CHUVEIRO PLASTICO BRANCO SIMPLES</t>
  </si>
  <si>
    <t>TUBO PVC SERIE NORMAL - ESGOTO PREDIAL DN 100MM - NBR 5688</t>
  </si>
  <si>
    <t>TUBO PVC SOLDAVEL EB-892 P/AGUA FRIA PREDIAL DN 25MM</t>
  </si>
  <si>
    <t>VASO SANITARIO SIFONADO LOUCA BRANCA - PADRAO POPULAR</t>
  </si>
  <si>
    <t>LAVATORIO LOUCA BRANCA SUSPENSO 29,5 X 39,0CM OU EQUIV-PADRAO POPULAR</t>
  </si>
  <si>
    <t>REGISTRO PRESSAO 3/4" BRUTO REF 1400</t>
  </si>
  <si>
    <t>CAIXA D'AGUA FIBROCIMENTO REDONDA C/ TAMPA 500L</t>
  </si>
  <si>
    <t>TORNEIRA CROMADA 1/2" OU 3/4" REF 1193 P/ LAVATORIO - PADRAO POPULAR</t>
  </si>
  <si>
    <t>PECA DE MADEIRA LEI 1A QUALIDADE 2,5 X 7,5CM (1 X 3") NAO APARELHADA</t>
  </si>
  <si>
    <t>PLACA DE OBRA (IDENTIFICACAO) PARA CONSTRUCAO CIVIL EM CHAPA GALVANIZADA NUM 22 (NAO INCLUI COLOCACAO)</t>
  </si>
  <si>
    <t xml:space="preserve">CONCRETO NAO ESTRUTURAL, CONSUMO MINIMO 150 KG/M3 (1:4:225,92                                                                                                                                           </t>
  </si>
  <si>
    <t xml:space="preserve">CUSTO HORARIO PRODUTIVO DIURNO - TRATOR DE ESTEIRAS CATERPILLARD6D PS - 163 6A - 140 HP                                                                                                                 </t>
  </si>
  <si>
    <t xml:space="preserve">CHP   </t>
  </si>
  <si>
    <t xml:space="preserve">TRATOR CARREGADEIRA E RETRO-ESCAVADEIRA DIESEL 75CV (CP) INCL OPERADOR-CAPAC CACAMBA 0,76M3                                                                                                             </t>
  </si>
  <si>
    <t xml:space="preserve">TRATOR CARREGADEIRA E RETRO-ESCAVADEIRA DIESEL 75CV, INCL OPERADOR-CAPAC CACAMBA 0,76M3 (HORA IMPRODUTIVA)                                                                                              </t>
  </si>
  <si>
    <t>CAMINHÃO BASCULANTE 5,0M3/11T DIESEL TIPO MERCEDES 142HP LK-1214 OU EQUIV (INCL MANUT/OPERACAO)</t>
  </si>
  <si>
    <t>PA CARREGADEIRA SOBRE PNEUS * 105 HP CAP. 1,91M3 * TIPO CASE W - 20 EOU EQUIV (INCL MANUTENCAO/OPERACAO)</t>
  </si>
  <si>
    <t xml:space="preserve">SOCADOR PNEUMATICO 18,5KG CONSUMO AR 0,82M3/M (CP) INCL OPERADOR                                                                                                                                        </t>
  </si>
  <si>
    <t xml:space="preserve">SOCADOR PNEUMATICO 18.5KG CONSUMO AR 0,82M3/M (CI) INCL OPERADOR                                                                                                                                        </t>
  </si>
  <si>
    <t>PEDRA BRITADA N. 2 OU 25 MM - POSTO PEDREIRA / FORNECEDOR (SEM FRETE)</t>
  </si>
  <si>
    <t>BETONEIRA 320L DIESEL 5,5HP S/ CARREGADOR MECANICO</t>
  </si>
  <si>
    <t>AJUDANTE ESPECIALIZADO</t>
  </si>
  <si>
    <t>ARMADOR</t>
  </si>
  <si>
    <t>AJUDANTE DE CARPINTEIRO</t>
  </si>
  <si>
    <t>ACO CA-50 5/8" (15,87 MM)</t>
  </si>
  <si>
    <t>ACO CA-50 5/16" (7,94 MM)</t>
  </si>
  <si>
    <t>ARAME RECOZIDO 18 BWG - 1,25MM - 9,60 G/M</t>
  </si>
  <si>
    <t>AREIA MEDIA - POSTO JAZIDA / FORNECEDOR (SEM FRETE)</t>
  </si>
  <si>
    <t>DESMOLDANTE PARA FORMA DE MADEIRA</t>
  </si>
  <si>
    <t>MADEIRA PINHO SERRADA 3A QUALIDADE NAO APARELHADA</t>
  </si>
  <si>
    <t>PREGO DE ACO 18 X 27</t>
  </si>
  <si>
    <t>TIJOLO CERAMICO FURADO 8 FUROS 10 X 20 X 20CM</t>
  </si>
  <si>
    <t>PINTOR</t>
  </si>
  <si>
    <t>CAL VIRGEM</t>
  </si>
  <si>
    <t>FIXADOR DE CAL TIPO GLOBOFIX OU EQUIV</t>
  </si>
  <si>
    <t>PEDRA-DE-MÃO OU PEDRA RACHÃO P/ MURO ARRIMO/FUNDAÇÃO/ENROCAMENTO ETC - POSTO PEDREIRA / FORNECEDOR (SEM FRETE)</t>
  </si>
  <si>
    <t>AZULEJISTA OU LADRILHISTA</t>
  </si>
  <si>
    <t>CIMENTO BRANCO</t>
  </si>
  <si>
    <t>PAPELEIRA DE LOUCA BRANCA</t>
  </si>
  <si>
    <t>AJUDANTE INSTALADOR HIDRAULICO</t>
  </si>
  <si>
    <t>FITA VEDA ROSCA EM ROLOS 18MMX10M</t>
  </si>
  <si>
    <t>PARAFUSO NIQUELADO P/ FIXAR PECA SANITARIA - INCL PORCA CEGA, ARRUELA E BUCHA DE NYLON S-8</t>
  </si>
  <si>
    <t>JUNTA PLASTICA DE VEDACAO - BISNAGA 250G</t>
  </si>
  <si>
    <t>SIFAO PLASTICO P/ LAVATORIO/PIA TIPO COPO 1"</t>
  </si>
  <si>
    <t>VIDRACEIRO</t>
  </si>
  <si>
    <t>VIDRO LISO INCOLOR 4MM - SEM COLOCACAO</t>
  </si>
  <si>
    <t>MASSA PARA VIDRO</t>
  </si>
  <si>
    <t>VIDRO CANELADO 4 MM - SEM COLOCACAO</t>
  </si>
  <si>
    <t>BANCA MARMORE SINTETICO 120 X 60CM C/ CUBA</t>
  </si>
  <si>
    <t>VALVULA EM PLASTICO BRANCO 1" S/ UNHO (P/ PIA, TANQUE OU LAVAT SEM LADRAO)</t>
  </si>
  <si>
    <t>TORNEIRA CROMADA LONGA 1/2" OU 3/4" REF 1158 P/ PIA COZ - PADRAO POPULAR</t>
  </si>
  <si>
    <t>PORTA TOALHA DE LOUCA BRANCA C/ BASTAO PLASTICO</t>
  </si>
  <si>
    <t>TAMPO PLASTICO STANDARD P/ VASO SANITARIO</t>
  </si>
  <si>
    <t>CALCETEIRO (QUE TRABALHA C/PAVIMENTACAO DE BLOKRET)</t>
  </si>
  <si>
    <t>AREIA FINA - POSTO JAZIDA / FORNECEDOR (SEM FRETE)</t>
  </si>
  <si>
    <t>PARALELEPIPEDO GRANITICO OU BASALTICO - 30 A 35 PECAS/M2 (SEM FRETE)</t>
  </si>
  <si>
    <t>ACO CA-50 1/2" (12,70 MM)</t>
  </si>
  <si>
    <t>CIMENTO PORTLAND POZOLANICO CP IV- 32</t>
  </si>
  <si>
    <t>POSTE DE CONCRETO CIRCULAR, 100KG, H = 7M DE ACORDO COM NBR 8451</t>
  </si>
  <si>
    <t xml:space="preserve">GUINDAUTO CAPAC 3,5T APROX 2M ALCANCE VERT 7M (CP) SOBRE CHASSIS DECAMINHAO (EXCL ESTE) EXCL OPERADOR                                                                                                   </t>
  </si>
  <si>
    <t xml:space="preserve">ALUGUEL CAMINHAO CARROC FIXA TOCO 7,5T MOTOR DIESEL 132CV (CF) C/MOTORISTA                                                                                                                              </t>
  </si>
  <si>
    <t xml:space="preserve">LANCAMENTO CONCRETO P/PECAS S/ARMAD PR 3.5 M3/H INCL APENASTRANSP HORIZ C/CARRINHOS ATE 20M COLOCACAO ADENS E ACAB.                                                                                     </t>
  </si>
  <si>
    <t>PECA DE MADEIRA 2A QUALIDADE 7,5 X 7,5CM NAO APARELHADA</t>
  </si>
  <si>
    <t>TABUA MADEIRA 3A QUALIDADE 2,5 X 30CM (1 X 12") NAO APARELHADA</t>
  </si>
  <si>
    <t>AJUDANTE DE ARMADOR</t>
  </si>
  <si>
    <t>ACO CA-50 3/8" (9,52 MM)</t>
  </si>
  <si>
    <t>ACO CA-60 - 5,0MM</t>
  </si>
  <si>
    <t>BETONEIRA 580L ELETRICA TRIFASICA 7,5HP C/ CARREGADOR MECANICO</t>
  </si>
  <si>
    <t>OPERADOR DE BETONEIRA ( CAMINHÃO)</t>
  </si>
  <si>
    <t>VIBRADOR DE IMERSAO C/ MOTOR ELETRICO 2HP MONOFASICO QUALQUER DIAM C/ MANGOTE</t>
  </si>
  <si>
    <t>CERAMICA ESMALTADA EXTRA OU 1A QUALIDADE P/ PISO PEI-4 - LINHA POPULAR</t>
  </si>
  <si>
    <t>ARGAMASSA OU CIMENTO COLANTE EM PO PARA FIXACAO DE PECAS CERAMICAS</t>
  </si>
  <si>
    <t>SELADOR ACRILICO</t>
  </si>
  <si>
    <t>LIXA P/ PAREDE OU MADEIRA</t>
  </si>
  <si>
    <t>MASSA CORRIDA A BASE LATEX PVA</t>
  </si>
  <si>
    <t>TINTA LATEX ACRILICA</t>
  </si>
  <si>
    <t>BETONEIRA 320L ELETRICA TRIFASICA 3HP S/ CARREGADOR MECANICO</t>
  </si>
  <si>
    <t>CAL HIDRATADA, DE 1A. QUALIDADE, PARA ARGAMASSA</t>
  </si>
  <si>
    <t>TIJOLO CERAMICO MACICO 5 X 10 X 20CM</t>
  </si>
  <si>
    <t>IMPERMEABILIZANTE P/ CONCRETO E ARGAMASSA TP VEDACIT OTTO BAUMGART OU MARCA EQUIVALENTE</t>
  </si>
  <si>
    <t>JANELA CHAPA DOBRADA ACO C/ ADICAO DE COBRE PRE-ZINCADO CORRER 2 FLS P/ VIDRO 150 X 120CM</t>
  </si>
  <si>
    <t>PORTA METALICA ABRIR TIPO VENEZIANA C/ GUARNICAO COMPLETA 87 X 210CM</t>
  </si>
  <si>
    <t>ADUELA/BATENTE DUPLO/CAIXAO/GRADE CAIXA 13 X 3CM P/ PORTA 0,60 A 1,20 X 2,10M MADEIRA CEDRINHO/PINHO/CANELA OU SIMILAR</t>
  </si>
  <si>
    <t>JG</t>
  </si>
  <si>
    <t>DOBRADICA LATAO CROMADO 3 X 3" SEM ANEIS</t>
  </si>
  <si>
    <t>PECA DE MADEIRA 1A QUALIDADE 10 X 10 X 3CM P/ FIXACAO ESQUADRIAS OU RODAPE</t>
  </si>
  <si>
    <t>PORTA MADEIRA COMPENSADA LISA PARA PINTURA 60 X 210 X 3,5CM</t>
  </si>
  <si>
    <t>ALIZAR / GUARNICAO 5 X 2CM MADEIRA CEDRO/IMBUIA/JEQUITIBA OU SIMILAR</t>
  </si>
  <si>
    <t>PREGO DE ACO 15 X 15 C/ CABECA</t>
  </si>
  <si>
    <t>SELANTE ELÁSTICO MONOCOMPONENTE À BASE DE POLIURETANO SIKAFLEX 1A PLUS OU EQUIVALENTE</t>
  </si>
  <si>
    <t>310ML</t>
  </si>
  <si>
    <t>PARAFUSO ZINCADO ROSCA SOBERBA 5/16" X 110MM P/ TELHA FIBROCIMENTO</t>
  </si>
  <si>
    <t>FIXADOR ABA SIMPLES P/ TELHA CANALETA 49 OU KALHETA</t>
  </si>
  <si>
    <t>TELHA ESTRUTURAL FIBROCIMENTO CANALETE 49 OU KALHETA, 1 ABA C = 4,5CM</t>
  </si>
  <si>
    <t>PINGADEIRA PLASTICA P/ TELHA FIBROCIMENTO CANALETE 49 OU KALHETA</t>
  </si>
  <si>
    <t>ASSENTADOR DE TUBOS</t>
  </si>
  <si>
    <t>ANEL OU ADUELA CONCRETO ARMADO D = 0,60M, H = 0,30M</t>
  </si>
  <si>
    <t>ANEL OU ADUELA CONCRETO ARMADO D = 0,60M, H = 0,10M</t>
  </si>
  <si>
    <t>ANEL OU ADUELA CONCRETO ARMADO D = 0,60M, H = 0,15M</t>
  </si>
  <si>
    <t>ACO CA-60 - 4,6MM</t>
  </si>
  <si>
    <t>ARAME GALVANIZADO 18 BWG - 1,24MM - 9,0 G/M</t>
  </si>
  <si>
    <t>PECA DE MADEIRA 3A/4A QUALIDADE 2,5 X 5CM NAO APARELHADA</t>
  </si>
  <si>
    <t>PREGO DE ACO 17 X 21</t>
  </si>
  <si>
    <t>MEIO-FIO OU GUIA DE CONCRETO PRÉ-MOLDADO DE 30 X 15 X 12 CM E COMPRIMENTO DE 1,00 M</t>
  </si>
  <si>
    <t>2.10</t>
  </si>
  <si>
    <r>
      <rPr>
        <sz val="8"/>
        <rFont val="Arial Narrow"/>
        <family val="2"/>
      </rPr>
      <t>OBRA:</t>
    </r>
    <r>
      <rPr>
        <b/>
        <sz val="8"/>
        <rFont val="Arial Narrow"/>
        <family val="2"/>
      </rPr>
      <t xml:space="preserve"> COMPLEMENTAÇÃO DO SISTEMA DE ABASTECIMENTO DE ÁGUA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</si>
</sst>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43" formatCode="_(* #,##0.00_);_(* \(#,##0.00\);_(* &quot;-&quot;??_);_(@_)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-* #,##0.00_-;\-* #,##0.00_-;_-* &quot;-&quot;??_-;_-@_-"/>
    <numFmt numFmtId="167" formatCode="[&lt;=9999999]###\-####;\(###\)\ ###\-####"/>
    <numFmt numFmtId="168" formatCode="&quot;R$ &quot;#,##0.00"/>
    <numFmt numFmtId="169" formatCode="mmmm/yyyy"/>
    <numFmt numFmtId="170" formatCode="&quot;R$&quot;\ #,##0.00"/>
    <numFmt numFmtId="171" formatCode="00"/>
    <numFmt numFmtId="172" formatCode="_(&quot;R$&quot;* #,##0.00_);_(&quot;R$&quot;* \(#,##0.00\);_(&quot;R$&quot;* \-??_);_(@_)"/>
    <numFmt numFmtId="173" formatCode="_(* #,##0.00_);_(* \(#,##0.00\);_(* \-??_);_(@_)"/>
    <numFmt numFmtId="174" formatCode="_-* #,##0.00%_-;\-* #,##0.00%_-;_-* &quot;-&quot;??_-;_-@_-"/>
    <numFmt numFmtId="175" formatCode="#,##0.000"/>
    <numFmt numFmtId="176" formatCode="0.000"/>
    <numFmt numFmtId="177" formatCode="0.0000"/>
    <numFmt numFmtId="178" formatCode="_(&quot;R$ &quot;* #,##0_);_(&quot;R$ &quot;* \(#,##0\);_(&quot;R$ &quot;* \-_);_(@_)"/>
    <numFmt numFmtId="179" formatCode="#,##0.000000"/>
    <numFmt numFmtId="180" formatCode="_(&quot;R$ &quot;* #,##0.00_);_(&quot;R$ &quot;* \(#,##0.00\);_(&quot;R$ &quot;* \-??_);_(@_)"/>
    <numFmt numFmtId="181" formatCode="_(* #,##0_);_(* \(#,##0\);_(* \-_);_(@_)"/>
    <numFmt numFmtId="182" formatCode="#,##0.00000"/>
    <numFmt numFmtId="183" formatCode="&quot;Cr$ &quot;#,##0.00_);[Red]&quot;(Cr$ &quot;#,##0.00\)"/>
  </numFmts>
  <fonts count="32" x14ac:knownFonts="1">
    <font>
      <sz val="11"/>
      <color theme="1"/>
      <name val="Calibri"/>
      <family val="2"/>
      <scheme val="minor"/>
    </font>
    <font>
      <b/>
      <sz val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8"/>
      <color indexed="62"/>
      <name val="Cambria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color theme="1"/>
      <name val="Arial Narrow"/>
      <family val="2"/>
    </font>
    <font>
      <sz val="8"/>
      <color theme="0"/>
      <name val="Arial Narrow"/>
      <family val="2"/>
    </font>
    <font>
      <b/>
      <sz val="8"/>
      <color theme="0" tint="-0.249977111117893"/>
      <name val="Arial Narrow"/>
      <family val="2"/>
    </font>
    <font>
      <sz val="10"/>
      <name val="Tahoma"/>
      <family val="2"/>
    </font>
    <font>
      <sz val="10"/>
      <name val="MS Sans Serif"/>
      <family val="2"/>
    </font>
    <font>
      <sz val="8"/>
      <name val="Arial"/>
      <family val="2"/>
    </font>
    <font>
      <b/>
      <u/>
      <sz val="10"/>
      <name val="Tahoma"/>
      <family val="2"/>
    </font>
    <font>
      <sz val="10"/>
      <name val="Courier New"/>
      <family val="3"/>
    </font>
    <font>
      <b/>
      <sz val="15"/>
      <color indexed="62"/>
      <name val="Calibri"/>
      <family val="2"/>
    </font>
  </fonts>
  <fills count="31">
    <fill>
      <patternFill patternType="none"/>
    </fill>
    <fill>
      <patternFill patternType="gray125"/>
    </fill>
    <fill>
      <patternFill patternType="solid">
        <fgColor theme="8" tint="0.79998168889431442"/>
        <b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8" tint="0.79998168889431442"/>
        <bgColor indexed="31"/>
      </patternFill>
    </fill>
    <fill>
      <patternFill patternType="solid">
        <fgColor theme="8" tint="0.79998168889431442"/>
        <bgColor indexed="23"/>
      </patternFill>
    </fill>
  </fills>
  <borders count="1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auto="1"/>
      </bottom>
      <diagonal/>
    </border>
    <border>
      <left/>
      <right style="hair">
        <color indexed="64"/>
      </right>
      <top style="thin">
        <color auto="1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auto="1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/>
      <top/>
      <bottom style="thick">
        <color indexed="4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/>
      <right style="medium">
        <color indexed="64"/>
      </right>
      <top style="double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64"/>
      </top>
      <bottom style="thin">
        <color indexed="8"/>
      </bottom>
      <diagonal/>
    </border>
    <border>
      <left style="thin">
        <color indexed="8"/>
      </left>
      <right/>
      <top style="double">
        <color indexed="64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7">
    <xf numFmtId="0" fontId="0" fillId="0" borderId="0"/>
    <xf numFmtId="0" fontId="3" fillId="0" borderId="0"/>
    <xf numFmtId="166" fontId="4" fillId="0" borderId="0" applyFont="0" applyFill="0" applyBorder="0" applyAlignment="0" applyProtection="0"/>
    <xf numFmtId="167" fontId="3" fillId="0" borderId="0" applyFill="0" applyBorder="0" applyAlignment="0" applyProtection="0"/>
    <xf numFmtId="0" fontId="3" fillId="0" borderId="0"/>
    <xf numFmtId="168" fontId="3" fillId="0" borderId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" fillId="0" borderId="0"/>
    <xf numFmtId="165" fontId="5" fillId="0" borderId="0" applyFont="0" applyFill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9" borderId="0" applyNumberFormat="0" applyBorder="0" applyAlignment="0" applyProtection="0"/>
    <xf numFmtId="0" fontId="8" fillId="21" borderId="38" applyNumberFormat="0" applyAlignment="0" applyProtection="0"/>
    <xf numFmtId="0" fontId="8" fillId="21" borderId="38" applyNumberFormat="0" applyAlignment="0" applyProtection="0"/>
    <xf numFmtId="0" fontId="8" fillId="21" borderId="38" applyNumberFormat="0" applyAlignment="0" applyProtection="0"/>
    <xf numFmtId="0" fontId="8" fillId="21" borderId="38" applyNumberFormat="0" applyAlignment="0" applyProtection="0"/>
    <xf numFmtId="0" fontId="9" fillId="22" borderId="39" applyNumberFormat="0" applyAlignment="0" applyProtection="0"/>
    <xf numFmtId="0" fontId="9" fillId="22" borderId="39" applyNumberFormat="0" applyAlignment="0" applyProtection="0"/>
    <xf numFmtId="0" fontId="9" fillId="22" borderId="39" applyNumberFormat="0" applyAlignment="0" applyProtection="0"/>
    <xf numFmtId="0" fontId="10" fillId="0" borderId="40" applyNumberFormat="0" applyFill="0" applyAlignment="0" applyProtection="0"/>
    <xf numFmtId="0" fontId="10" fillId="0" borderId="40" applyNumberFormat="0" applyFill="0" applyAlignment="0" applyProtection="0"/>
    <xf numFmtId="0" fontId="10" fillId="0" borderId="40" applyNumberFormat="0" applyFill="0" applyAlignment="0" applyProtection="0"/>
    <xf numFmtId="0" fontId="10" fillId="0" borderId="40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6" borderId="0" applyNumberFormat="0" applyBorder="0" applyAlignment="0" applyProtection="0"/>
    <xf numFmtId="0" fontId="11" fillId="12" borderId="38" applyNumberFormat="0" applyAlignment="0" applyProtection="0"/>
    <xf numFmtId="0" fontId="11" fillId="12" borderId="38" applyNumberFormat="0" applyAlignment="0" applyProtection="0"/>
    <xf numFmtId="0" fontId="11" fillId="12" borderId="38" applyNumberFormat="0" applyAlignment="0" applyProtection="0"/>
    <xf numFmtId="0" fontId="11" fillId="12" borderId="38" applyNumberFormat="0" applyAlignment="0" applyProtection="0"/>
    <xf numFmtId="0" fontId="12" fillId="8" borderId="0" applyNumberFormat="0" applyBorder="0" applyAlignment="0" applyProtection="0"/>
    <xf numFmtId="0" fontId="13" fillId="27" borderId="0" applyNumberFormat="0" applyBorder="0" applyAlignment="0" applyProtection="0"/>
    <xf numFmtId="0" fontId="3" fillId="0" borderId="0"/>
    <xf numFmtId="3" fontId="3" fillId="0" borderId="0"/>
    <xf numFmtId="0" fontId="4" fillId="0" borderId="0"/>
    <xf numFmtId="0" fontId="3" fillId="28" borderId="41" applyNumberFormat="0" applyAlignment="0" applyProtection="0"/>
    <xf numFmtId="0" fontId="3" fillId="28" borderId="41" applyNumberFormat="0" applyAlignment="0" applyProtection="0"/>
    <xf numFmtId="0" fontId="3" fillId="28" borderId="41" applyNumberFormat="0" applyAlignment="0" applyProtection="0"/>
    <xf numFmtId="0" fontId="3" fillId="28" borderId="41" applyNumberFormat="0" applyAlignment="0" applyProtection="0"/>
    <xf numFmtId="9" fontId="3" fillId="0" borderId="0" applyFont="0" applyFill="0" applyBorder="0" applyAlignment="0" applyProtection="0"/>
    <xf numFmtId="0" fontId="14" fillId="21" borderId="42" applyNumberFormat="0" applyAlignment="0" applyProtection="0"/>
    <xf numFmtId="0" fontId="14" fillId="21" borderId="42" applyNumberFormat="0" applyAlignment="0" applyProtection="0"/>
    <xf numFmtId="0" fontId="14" fillId="21" borderId="42" applyNumberFormat="0" applyAlignment="0" applyProtection="0"/>
    <xf numFmtId="0" fontId="14" fillId="21" borderId="42" applyNumberFormat="0" applyAlignment="0" applyProtection="0"/>
    <xf numFmtId="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3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44" applyNumberFormat="0" applyFill="0" applyAlignment="0" applyProtection="0"/>
    <xf numFmtId="0" fontId="21" fillId="0" borderId="4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46" applyNumberFormat="0" applyFill="0" applyAlignment="0" applyProtection="0"/>
    <xf numFmtId="0" fontId="22" fillId="0" borderId="46" applyNumberFormat="0" applyFill="0" applyAlignment="0" applyProtection="0"/>
    <xf numFmtId="0" fontId="22" fillId="0" borderId="46" applyNumberFormat="0" applyFill="0" applyAlignment="0" applyProtection="0"/>
    <xf numFmtId="0" fontId="22" fillId="0" borderId="46" applyNumberFormat="0" applyFill="0" applyAlignment="0" applyProtection="0"/>
    <xf numFmtId="172" fontId="3" fillId="0" borderId="0" applyFill="0" applyBorder="0" applyAlignment="0" applyProtection="0"/>
    <xf numFmtId="173" fontId="3" fillId="0" borderId="0" applyFill="0" applyBorder="0" applyAlignment="0" applyProtection="0"/>
    <xf numFmtId="0" fontId="3" fillId="0" borderId="0"/>
    <xf numFmtId="0" fontId="3" fillId="0" borderId="0"/>
    <xf numFmtId="0" fontId="27" fillId="0" borderId="0"/>
    <xf numFmtId="40" fontId="27" fillId="0" borderId="0" applyFill="0" applyBorder="0" applyAlignment="0" applyProtection="0"/>
    <xf numFmtId="178" fontId="3" fillId="0" borderId="0" applyFill="0" applyBorder="0" applyAlignment="0" applyProtection="0"/>
    <xf numFmtId="179" fontId="3" fillId="0" borderId="0" applyFill="0" applyBorder="0" applyAlignment="0" applyProtection="0"/>
    <xf numFmtId="0" fontId="30" fillId="0" borderId="0"/>
    <xf numFmtId="173" fontId="3" fillId="0" borderId="0" applyFill="0" applyBorder="0" applyAlignment="0" applyProtection="0"/>
    <xf numFmtId="180" fontId="3" fillId="0" borderId="0" applyFill="0" applyBorder="0" applyAlignment="0" applyProtection="0"/>
    <xf numFmtId="0" fontId="3" fillId="0" borderId="0"/>
    <xf numFmtId="0" fontId="4" fillId="0" borderId="0"/>
    <xf numFmtId="0" fontId="4" fillId="0" borderId="0"/>
    <xf numFmtId="176" fontId="3" fillId="0" borderId="0" applyFill="0" applyBorder="0" applyAlignment="0" applyProtection="0"/>
    <xf numFmtId="181" fontId="3" fillId="0" borderId="0" applyFill="0" applyBorder="0" applyAlignment="0" applyProtection="0"/>
    <xf numFmtId="181" fontId="3" fillId="0" borderId="0" applyFill="0" applyBorder="0" applyAlignment="0" applyProtection="0"/>
    <xf numFmtId="40" fontId="3" fillId="0" borderId="0" applyFill="0" applyBorder="0" applyAlignment="0" applyProtection="0"/>
    <xf numFmtId="173" fontId="3" fillId="0" borderId="0" applyFill="0" applyBorder="0" applyAlignment="0" applyProtection="0"/>
    <xf numFmtId="182" fontId="3" fillId="0" borderId="0" applyFill="0" applyBorder="0" applyAlignment="0" applyProtection="0"/>
    <xf numFmtId="183" fontId="3" fillId="0" borderId="0" applyFill="0" applyBorder="0" applyAlignment="0" applyProtection="0"/>
    <xf numFmtId="173" fontId="3" fillId="0" borderId="0" applyFill="0" applyBorder="0" applyAlignment="0" applyProtection="0"/>
    <xf numFmtId="176" fontId="3" fillId="0" borderId="0" applyFill="0" applyBorder="0" applyAlignment="0" applyProtection="0"/>
    <xf numFmtId="173" fontId="3" fillId="0" borderId="0" applyFill="0" applyBorder="0" applyAlignment="0" applyProtection="0"/>
    <xf numFmtId="0" fontId="31" fillId="0" borderId="93" applyNumberFormat="0" applyFill="0" applyAlignment="0" applyProtection="0"/>
    <xf numFmtId="0" fontId="18" fillId="0" borderId="43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43" applyNumberFormat="0" applyFill="0" applyAlignment="0" applyProtection="0"/>
    <xf numFmtId="0" fontId="18" fillId="0" borderId="43" applyNumberFormat="0" applyFill="0" applyAlignment="0" applyProtection="0"/>
    <xf numFmtId="0" fontId="18" fillId="0" borderId="43" applyNumberFormat="0" applyFill="0" applyAlignment="0" applyProtection="0"/>
    <xf numFmtId="0" fontId="17" fillId="0" borderId="0" applyNumberFormat="0" applyFill="0" applyBorder="0" applyAlignment="0" applyProtection="0"/>
    <xf numFmtId="0" fontId="31" fillId="0" borderId="43" applyNumberFormat="0" applyFill="0" applyAlignment="0" applyProtection="0"/>
    <xf numFmtId="0" fontId="31" fillId="0" borderId="93" applyNumberFormat="0" applyFill="0" applyAlignment="0" applyProtection="0"/>
    <xf numFmtId="0" fontId="17" fillId="0" borderId="0" applyNumberFormat="0" applyFill="0" applyBorder="0" applyAlignment="0" applyProtection="0"/>
  </cellStyleXfs>
  <cellXfs count="522">
    <xf numFmtId="0" fontId="0" fillId="0" borderId="0" xfId="0"/>
    <xf numFmtId="0" fontId="2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center" vertical="center"/>
    </xf>
    <xf numFmtId="14" fontId="1" fillId="0" borderId="14" xfId="0" quotePrefix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2" borderId="15" xfId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16" xfId="0" quotePrefix="1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2" fontId="2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49" fontId="2" fillId="0" borderId="1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right" vertical="center"/>
    </xf>
    <xf numFmtId="164" fontId="1" fillId="0" borderId="31" xfId="6" applyNumberFormat="1" applyFont="1" applyFill="1" applyBorder="1" applyAlignment="1">
      <alignment horizontal="right" vertical="center"/>
    </xf>
    <xf numFmtId="164" fontId="1" fillId="0" borderId="27" xfId="6" applyNumberFormat="1" applyFont="1" applyFill="1" applyBorder="1" applyAlignment="1">
      <alignment horizontal="right" vertical="center"/>
    </xf>
    <xf numFmtId="164" fontId="1" fillId="0" borderId="30" xfId="6" applyNumberFormat="1" applyFont="1" applyFill="1" applyBorder="1" applyAlignment="1">
      <alignment horizontal="right" vertical="center"/>
    </xf>
    <xf numFmtId="43" fontId="2" fillId="0" borderId="24" xfId="6" applyFont="1" applyFill="1" applyBorder="1" applyAlignment="1">
      <alignment vertical="center"/>
    </xf>
    <xf numFmtId="43" fontId="2" fillId="0" borderId="29" xfId="6" applyFont="1" applyFill="1" applyBorder="1" applyAlignment="1">
      <alignment vertical="center"/>
    </xf>
    <xf numFmtId="0" fontId="2" fillId="0" borderId="16" xfId="0" applyFont="1" applyFill="1" applyBorder="1" applyAlignment="1">
      <alignment horizontal="center" vertical="center" wrapText="1"/>
    </xf>
    <xf numFmtId="10" fontId="2" fillId="0" borderId="16" xfId="0" applyNumberFormat="1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2" fontId="2" fillId="0" borderId="16" xfId="0" applyNumberFormat="1" applyFont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 vertical="center"/>
    </xf>
    <xf numFmtId="0" fontId="1" fillId="2" borderId="0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4" fontId="2" fillId="0" borderId="16" xfId="2" applyNumberFormat="1" applyFont="1" applyFill="1" applyBorder="1" applyAlignment="1">
      <alignment horizontal="center" vertical="center" wrapText="1"/>
    </xf>
    <xf numFmtId="167" fontId="2" fillId="0" borderId="16" xfId="0" applyNumberFormat="1" applyFont="1" applyFill="1" applyBorder="1" applyAlignment="1">
      <alignment horizontal="center" vertical="center" wrapText="1"/>
    </xf>
    <xf numFmtId="0" fontId="1" fillId="2" borderId="22" xfId="1" applyFont="1" applyFill="1" applyBorder="1" applyAlignment="1">
      <alignment horizontal="center" vertical="center"/>
    </xf>
    <xf numFmtId="0" fontId="2" fillId="0" borderId="16" xfId="0" applyFont="1" applyBorder="1" applyAlignment="1">
      <alignment vertical="center" wrapText="1"/>
    </xf>
    <xf numFmtId="10" fontId="2" fillId="0" borderId="16" xfId="0" applyNumberFormat="1" applyFont="1" applyFill="1" applyBorder="1" applyAlignment="1">
      <alignment vertical="center" wrapText="1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3" fontId="2" fillId="0" borderId="25" xfId="6" applyFont="1" applyFill="1" applyBorder="1" applyAlignment="1">
      <alignment vertical="center" wrapText="1"/>
    </xf>
    <xf numFmtId="0" fontId="2" fillId="6" borderId="0" xfId="0" applyFont="1" applyFill="1" applyAlignment="1">
      <alignment vertical="center"/>
    </xf>
    <xf numFmtId="0" fontId="1" fillId="6" borderId="0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vertical="center"/>
    </xf>
    <xf numFmtId="0" fontId="2" fillId="6" borderId="24" xfId="0" applyFont="1" applyFill="1" applyBorder="1" applyAlignment="1">
      <alignment horizontal="left" vertical="center"/>
    </xf>
    <xf numFmtId="164" fontId="1" fillId="0" borderId="31" xfId="0" applyNumberFormat="1" applyFont="1" applyFill="1" applyBorder="1" applyAlignment="1">
      <alignment horizontal="right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left" vertical="center"/>
    </xf>
    <xf numFmtId="164" fontId="1" fillId="0" borderId="27" xfId="0" applyNumberFormat="1" applyFont="1" applyFill="1" applyBorder="1" applyAlignment="1">
      <alignment horizontal="right" vertical="center"/>
    </xf>
    <xf numFmtId="170" fontId="2" fillId="6" borderId="25" xfId="0" applyNumberFormat="1" applyFont="1" applyFill="1" applyBorder="1" applyAlignment="1">
      <alignment horizontal="left" vertical="center"/>
    </xf>
    <xf numFmtId="164" fontId="1" fillId="0" borderId="30" xfId="0" applyNumberFormat="1" applyFont="1" applyFill="1" applyBorder="1" applyAlignment="1">
      <alignment horizontal="right" vertical="center"/>
    </xf>
    <xf numFmtId="0" fontId="1" fillId="6" borderId="0" xfId="0" applyFont="1" applyFill="1" applyBorder="1" applyAlignment="1">
      <alignment vertical="center"/>
    </xf>
    <xf numFmtId="4" fontId="1" fillId="6" borderId="0" xfId="0" applyNumberFormat="1" applyFont="1" applyFill="1" applyBorder="1" applyAlignment="1">
      <alignment vertical="center"/>
    </xf>
    <xf numFmtId="4" fontId="1" fillId="6" borderId="0" xfId="0" applyNumberFormat="1" applyFont="1" applyFill="1" applyBorder="1" applyAlignment="1">
      <alignment horizontal="center" vertical="center"/>
    </xf>
    <xf numFmtId="0" fontId="1" fillId="2" borderId="35" xfId="1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166" fontId="1" fillId="0" borderId="10" xfId="8" applyFont="1" applyFill="1" applyBorder="1" applyAlignment="1">
      <alignment horizontal="center" vertical="center"/>
    </xf>
    <xf numFmtId="14" fontId="2" fillId="0" borderId="0" xfId="0" applyNumberFormat="1" applyFont="1" applyAlignment="1">
      <alignment vertical="center"/>
    </xf>
    <xf numFmtId="171" fontId="2" fillId="0" borderId="19" xfId="9" applyNumberFormat="1" applyFont="1" applyFill="1" applyBorder="1" applyAlignment="1">
      <alignment horizontal="center" vertical="center" wrapText="1"/>
    </xf>
    <xf numFmtId="10" fontId="2" fillId="0" borderId="16" xfId="9" applyNumberFormat="1" applyFont="1" applyFill="1" applyBorder="1" applyAlignment="1">
      <alignment horizontal="center" vertical="center" wrapText="1"/>
    </xf>
    <xf numFmtId="4" fontId="2" fillId="0" borderId="16" xfId="9" applyNumberFormat="1" applyFont="1" applyFill="1" applyBorder="1" applyAlignment="1">
      <alignment horizontal="left" vertical="center" wrapText="1"/>
    </xf>
    <xf numFmtId="166" fontId="2" fillId="0" borderId="16" xfId="8" applyFont="1" applyFill="1" applyBorder="1" applyAlignment="1">
      <alignment horizontal="right" vertical="center" wrapText="1"/>
    </xf>
    <xf numFmtId="166" fontId="1" fillId="0" borderId="17" xfId="8" applyFont="1" applyFill="1" applyBorder="1" applyAlignment="1">
      <alignment horizontal="right" vertical="center" wrapText="1"/>
    </xf>
    <xf numFmtId="10" fontId="2" fillId="0" borderId="0" xfId="7" applyNumberFormat="1" applyFont="1"/>
    <xf numFmtId="166" fontId="2" fillId="0" borderId="0" xfId="8" applyFont="1"/>
    <xf numFmtId="0" fontId="2" fillId="0" borderId="0" xfId="0" applyFont="1"/>
    <xf numFmtId="166" fontId="2" fillId="0" borderId="0" xfId="0" applyNumberFormat="1" applyFont="1"/>
    <xf numFmtId="0" fontId="1" fillId="5" borderId="21" xfId="9" applyFont="1" applyFill="1" applyBorder="1" applyAlignment="1">
      <alignment horizontal="right" vertical="center" wrapText="1"/>
    </xf>
    <xf numFmtId="0" fontId="1" fillId="5" borderId="32" xfId="9" applyFont="1" applyFill="1" applyBorder="1" applyAlignment="1">
      <alignment horizontal="right" vertical="center" wrapText="1"/>
    </xf>
    <xf numFmtId="0" fontId="1" fillId="5" borderId="22" xfId="9" applyFont="1" applyFill="1" applyBorder="1" applyAlignment="1">
      <alignment horizontal="right" vertical="center" wrapText="1"/>
    </xf>
    <xf numFmtId="4" fontId="1" fillId="5" borderId="35" xfId="10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0" fontId="2" fillId="0" borderId="10" xfId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4" fontId="1" fillId="0" borderId="0" xfId="0" applyNumberFormat="1" applyFont="1" applyFill="1" applyBorder="1" applyAlignment="1">
      <alignment horizontal="left" vertical="center"/>
    </xf>
    <xf numFmtId="4" fontId="1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4" fontId="2" fillId="0" borderId="50" xfId="81" applyNumberFormat="1" applyFont="1" applyFill="1" applyBorder="1" applyAlignment="1">
      <alignment horizontal="center" vertical="center"/>
    </xf>
    <xf numFmtId="4" fontId="1" fillId="0" borderId="0" xfId="81" applyNumberFormat="1" applyFont="1" applyFill="1" applyBorder="1" applyAlignment="1">
      <alignment horizontal="left" vertical="center"/>
    </xf>
    <xf numFmtId="4" fontId="1" fillId="0" borderId="0" xfId="81" applyNumberFormat="1" applyFont="1" applyFill="1" applyBorder="1" applyAlignment="1">
      <alignment horizontal="center" vertical="center"/>
    </xf>
    <xf numFmtId="4" fontId="1" fillId="0" borderId="0" xfId="81" applyNumberFormat="1" applyFont="1" applyFill="1" applyBorder="1" applyAlignment="1">
      <alignment horizontal="left" vertical="center" wrapText="1"/>
    </xf>
    <xf numFmtId="0" fontId="2" fillId="0" borderId="0" xfId="1" applyFont="1" applyAlignment="1">
      <alignment vertical="center"/>
    </xf>
    <xf numFmtId="0" fontId="2" fillId="0" borderId="54" xfId="1" applyFont="1" applyBorder="1" applyAlignment="1">
      <alignment vertical="center"/>
    </xf>
    <xf numFmtId="0" fontId="2" fillId="0" borderId="53" xfId="1" applyFont="1" applyBorder="1" applyAlignment="1">
      <alignment vertical="center"/>
    </xf>
    <xf numFmtId="0" fontId="2" fillId="0" borderId="51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1" fillId="0" borderId="4" xfId="1" applyFont="1" applyBorder="1" applyAlignment="1">
      <alignment horizontal="right" vertical="center"/>
    </xf>
    <xf numFmtId="0" fontId="2" fillId="0" borderId="0" xfId="1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right" vertical="center"/>
    </xf>
    <xf numFmtId="0" fontId="2" fillId="0" borderId="7" xfId="1" applyFont="1" applyBorder="1" applyAlignment="1">
      <alignment horizontal="left" vertical="center"/>
    </xf>
    <xf numFmtId="0" fontId="2" fillId="0" borderId="8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55" xfId="1" applyFont="1" applyBorder="1" applyAlignment="1">
      <alignment horizontal="center" vertical="center"/>
    </xf>
    <xf numFmtId="0" fontId="1" fillId="0" borderId="52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 wrapText="1"/>
    </xf>
    <xf numFmtId="0" fontId="2" fillId="0" borderId="57" xfId="1" applyFont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2" fontId="2" fillId="0" borderId="58" xfId="1" applyNumberFormat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2" fontId="2" fillId="0" borderId="17" xfId="1" applyNumberFormat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3" xfId="1" applyFont="1" applyBorder="1" applyAlignment="1">
      <alignment vertical="center"/>
    </xf>
    <xf numFmtId="2" fontId="2" fillId="0" borderId="37" xfId="1" applyNumberFormat="1" applyFont="1" applyBorder="1" applyAlignment="1">
      <alignment horizontal="center" vertical="center"/>
    </xf>
    <xf numFmtId="0" fontId="2" fillId="0" borderId="55" xfId="1" applyFont="1" applyBorder="1" applyAlignment="1">
      <alignment vertical="center"/>
    </xf>
    <xf numFmtId="0" fontId="1" fillId="0" borderId="52" xfId="1" applyFont="1" applyBorder="1" applyAlignment="1">
      <alignment horizontal="right" vertical="center"/>
    </xf>
    <xf numFmtId="10" fontId="1" fillId="0" borderId="56" xfId="60" applyNumberFormat="1" applyFont="1" applyBorder="1" applyAlignment="1">
      <alignment horizontal="center" vertical="center"/>
    </xf>
    <xf numFmtId="0" fontId="1" fillId="2" borderId="35" xfId="1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166" fontId="2" fillId="0" borderId="20" xfId="8" applyFont="1" applyFill="1" applyBorder="1" applyAlignment="1">
      <alignment horizontal="right" vertical="center" wrapText="1"/>
    </xf>
    <xf numFmtId="10" fontId="1" fillId="0" borderId="53" xfId="8" applyNumberFormat="1" applyFont="1" applyFill="1" applyBorder="1" applyAlignment="1">
      <alignment vertical="center"/>
    </xf>
    <xf numFmtId="166" fontId="2" fillId="0" borderId="53" xfId="8" applyFont="1" applyFill="1" applyBorder="1" applyAlignment="1">
      <alignment horizontal="center" vertical="center"/>
    </xf>
    <xf numFmtId="166" fontId="2" fillId="0" borderId="53" xfId="8" applyFont="1" applyFill="1" applyBorder="1" applyAlignment="1">
      <alignment vertical="center"/>
    </xf>
    <xf numFmtId="10" fontId="2" fillId="0" borderId="53" xfId="8" applyNumberFormat="1" applyFont="1" applyFill="1" applyBorder="1" applyAlignment="1">
      <alignment vertical="center"/>
    </xf>
    <xf numFmtId="10" fontId="2" fillId="0" borderId="0" xfId="8" applyNumberFormat="1" applyFont="1" applyFill="1" applyBorder="1" applyAlignment="1">
      <alignment vertical="center"/>
    </xf>
    <xf numFmtId="166" fontId="2" fillId="0" borderId="0" xfId="8" applyFont="1" applyFill="1" applyBorder="1" applyAlignment="1">
      <alignment horizontal="center" vertical="center"/>
    </xf>
    <xf numFmtId="166" fontId="2" fillId="0" borderId="0" xfId="8" applyFont="1" applyFill="1" applyBorder="1" applyAlignment="1">
      <alignment vertical="center"/>
    </xf>
    <xf numFmtId="10" fontId="2" fillId="0" borderId="7" xfId="8" applyNumberFormat="1" applyFont="1" applyFill="1" applyBorder="1" applyAlignment="1">
      <alignment vertical="center"/>
    </xf>
    <xf numFmtId="166" fontId="2" fillId="0" borderId="7" xfId="8" applyFont="1" applyFill="1" applyBorder="1" applyAlignment="1">
      <alignment horizontal="center" vertical="center"/>
    </xf>
    <xf numFmtId="166" fontId="2" fillId="0" borderId="7" xfId="8" applyFont="1" applyFill="1" applyBorder="1" applyAlignment="1">
      <alignment vertical="center"/>
    </xf>
    <xf numFmtId="166" fontId="1" fillId="0" borderId="52" xfId="8" applyFont="1" applyFill="1" applyBorder="1" applyAlignment="1">
      <alignment horizontal="right" vertical="center"/>
    </xf>
    <xf numFmtId="10" fontId="1" fillId="0" borderId="52" xfId="8" applyNumberFormat="1" applyFont="1" applyFill="1" applyBorder="1" applyAlignment="1">
      <alignment horizontal="right" vertical="center"/>
    </xf>
    <xf numFmtId="166" fontId="1" fillId="0" borderId="52" xfId="8" applyFont="1" applyFill="1" applyBorder="1" applyAlignment="1">
      <alignment horizontal="center" vertical="center"/>
    </xf>
    <xf numFmtId="164" fontId="1" fillId="0" borderId="51" xfId="0" applyNumberFormat="1" applyFont="1" applyFill="1" applyBorder="1" applyAlignment="1">
      <alignment horizontal="left" vertical="center"/>
    </xf>
    <xf numFmtId="166" fontId="2" fillId="0" borderId="50" xfId="8" applyFont="1" applyFill="1" applyBorder="1" applyAlignment="1">
      <alignment horizontal="center" vertical="center"/>
    </xf>
    <xf numFmtId="164" fontId="1" fillId="0" borderId="27" xfId="0" applyNumberFormat="1" applyFont="1" applyFill="1" applyBorder="1" applyAlignment="1">
      <alignment horizontal="left" vertical="center"/>
    </xf>
    <xf numFmtId="164" fontId="1" fillId="0" borderId="30" xfId="0" applyNumberFormat="1" applyFont="1" applyFill="1" applyBorder="1" applyAlignment="1">
      <alignment horizontal="left" vertical="center"/>
    </xf>
    <xf numFmtId="166" fontId="1" fillId="0" borderId="0" xfId="8" applyFont="1" applyFill="1" applyBorder="1" applyAlignment="1">
      <alignment horizontal="right" vertical="center"/>
    </xf>
    <xf numFmtId="10" fontId="1" fillId="0" borderId="0" xfId="8" applyNumberFormat="1" applyFont="1" applyFill="1" applyBorder="1" applyAlignment="1">
      <alignment horizontal="right" vertical="center"/>
    </xf>
    <xf numFmtId="166" fontId="1" fillId="0" borderId="0" xfId="8" applyFont="1" applyFill="1" applyBorder="1" applyAlignment="1">
      <alignment horizontal="center" vertical="center"/>
    </xf>
    <xf numFmtId="166" fontId="1" fillId="2" borderId="59" xfId="8" applyFont="1" applyFill="1" applyBorder="1" applyAlignment="1">
      <alignment horizontal="center" vertical="center"/>
    </xf>
    <xf numFmtId="10" fontId="1" fillId="2" borderId="59" xfId="8" applyNumberFormat="1" applyFont="1" applyFill="1" applyBorder="1" applyAlignment="1">
      <alignment horizontal="center" vertical="center"/>
    </xf>
    <xf numFmtId="166" fontId="2" fillId="0" borderId="16" xfId="8" applyFont="1" applyFill="1" applyBorder="1" applyAlignment="1">
      <alignment horizontal="center" vertical="center" wrapText="1"/>
    </xf>
    <xf numFmtId="166" fontId="2" fillId="0" borderId="17" xfId="8" applyFont="1" applyFill="1" applyBorder="1" applyAlignment="1">
      <alignment horizontal="center" vertical="center" wrapText="1"/>
    </xf>
    <xf numFmtId="0" fontId="1" fillId="6" borderId="48" xfId="0" applyFont="1" applyFill="1" applyBorder="1" applyAlignment="1">
      <alignment vertical="center" wrapText="1"/>
    </xf>
    <xf numFmtId="0" fontId="1" fillId="6" borderId="28" xfId="0" applyFont="1" applyFill="1" applyBorder="1" applyAlignment="1">
      <alignment vertical="center"/>
    </xf>
    <xf numFmtId="0" fontId="2" fillId="6" borderId="26" xfId="0" quotePrefix="1" applyFont="1" applyFill="1" applyBorder="1" applyAlignment="1">
      <alignment vertical="center"/>
    </xf>
    <xf numFmtId="0" fontId="2" fillId="6" borderId="30" xfId="0" quotePrefix="1" applyFont="1" applyFill="1" applyBorder="1" applyAlignment="1">
      <alignment vertical="center"/>
    </xf>
    <xf numFmtId="174" fontId="2" fillId="5" borderId="59" xfId="8" applyNumberFormat="1" applyFont="1" applyFill="1" applyBorder="1" applyAlignment="1">
      <alignment horizontal="center" vertical="center" wrapText="1"/>
    </xf>
    <xf numFmtId="166" fontId="2" fillId="5" borderId="59" xfId="8" applyFont="1" applyFill="1" applyBorder="1" applyAlignment="1">
      <alignment horizontal="center" vertical="center" wrapText="1"/>
    </xf>
    <xf numFmtId="166" fontId="2" fillId="0" borderId="10" xfId="8" applyFont="1" applyFill="1" applyBorder="1" applyAlignment="1">
      <alignment horizontal="center" vertical="center" wrapText="1"/>
    </xf>
    <xf numFmtId="166" fontId="2" fillId="0" borderId="58" xfId="8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vertical="center"/>
    </xf>
    <xf numFmtId="0" fontId="2" fillId="6" borderId="27" xfId="0" applyFont="1" applyFill="1" applyBorder="1" applyAlignment="1">
      <alignment vertical="center"/>
    </xf>
    <xf numFmtId="0" fontId="2" fillId="6" borderId="48" xfId="0" applyFont="1" applyFill="1" applyBorder="1" applyAlignment="1">
      <alignment vertical="center"/>
    </xf>
    <xf numFmtId="0" fontId="2" fillId="6" borderId="49" xfId="0" applyFont="1" applyFill="1" applyBorder="1" applyAlignment="1">
      <alignment vertical="center"/>
    </xf>
    <xf numFmtId="0" fontId="2" fillId="6" borderId="26" xfId="0" applyFont="1" applyFill="1" applyBorder="1" applyAlignment="1">
      <alignment vertical="center"/>
    </xf>
    <xf numFmtId="166" fontId="2" fillId="0" borderId="61" xfId="8" applyFont="1" applyFill="1" applyBorder="1" applyAlignment="1">
      <alignment horizontal="center" vertical="center"/>
    </xf>
    <xf numFmtId="166" fontId="2" fillId="0" borderId="60" xfId="8" applyFont="1" applyFill="1" applyBorder="1" applyAlignment="1">
      <alignment horizontal="right" vertical="center" wrapText="1"/>
    </xf>
    <xf numFmtId="166" fontId="2" fillId="0" borderId="62" xfId="8" applyFont="1" applyFill="1" applyBorder="1" applyAlignment="1">
      <alignment horizontal="right" vertical="center" wrapText="1"/>
    </xf>
    <xf numFmtId="166" fontId="2" fillId="0" borderId="63" xfId="8" applyFont="1" applyFill="1" applyBorder="1" applyAlignment="1">
      <alignment horizontal="center" vertical="center"/>
    </xf>
    <xf numFmtId="166" fontId="2" fillId="0" borderId="64" xfId="8" applyFont="1" applyFill="1" applyBorder="1" applyAlignment="1">
      <alignment horizontal="center" vertical="center"/>
    </xf>
    <xf numFmtId="166" fontId="2" fillId="0" borderId="65" xfId="8" applyFont="1" applyFill="1" applyBorder="1" applyAlignment="1">
      <alignment horizontal="center" vertical="center"/>
    </xf>
    <xf numFmtId="10" fontId="2" fillId="0" borderId="51" xfId="8" applyNumberFormat="1" applyFont="1" applyFill="1" applyBorder="1" applyAlignment="1">
      <alignment vertical="center"/>
    </xf>
    <xf numFmtId="10" fontId="2" fillId="0" borderId="5" xfId="8" applyNumberFormat="1" applyFont="1" applyFill="1" applyBorder="1" applyAlignment="1">
      <alignment vertical="center"/>
    </xf>
    <xf numFmtId="10" fontId="2" fillId="0" borderId="8" xfId="8" applyNumberFormat="1" applyFont="1" applyFill="1" applyBorder="1" applyAlignment="1">
      <alignment vertical="center"/>
    </xf>
    <xf numFmtId="0" fontId="2" fillId="6" borderId="48" xfId="0" quotePrefix="1" applyFont="1" applyFill="1" applyBorder="1" applyAlignment="1">
      <alignment vertical="center" wrapText="1"/>
    </xf>
    <xf numFmtId="0" fontId="2" fillId="6" borderId="28" xfId="0" quotePrefix="1" applyFont="1" applyFill="1" applyBorder="1" applyAlignment="1">
      <alignment vertical="center" wrapText="1"/>
    </xf>
    <xf numFmtId="0" fontId="2" fillId="6" borderId="26" xfId="0" quotePrefix="1" applyFont="1" applyFill="1" applyBorder="1" applyAlignment="1">
      <alignment vertical="center" wrapText="1"/>
    </xf>
    <xf numFmtId="170" fontId="2" fillId="6" borderId="30" xfId="0" applyNumberFormat="1" applyFont="1" applyFill="1" applyBorder="1" applyAlignment="1">
      <alignment vertical="center"/>
    </xf>
    <xf numFmtId="0" fontId="2" fillId="6" borderId="49" xfId="0" quotePrefix="1" applyFont="1" applyFill="1" applyBorder="1" applyAlignment="1">
      <alignment vertical="center"/>
    </xf>
    <xf numFmtId="0" fontId="2" fillId="6" borderId="27" xfId="0" quotePrefix="1" applyFont="1" applyFill="1" applyBorder="1" applyAlignment="1">
      <alignment vertical="center"/>
    </xf>
    <xf numFmtId="174" fontId="2" fillId="0" borderId="66" xfId="8" applyNumberFormat="1" applyFont="1" applyFill="1" applyBorder="1" applyAlignment="1">
      <alignment horizontal="center" vertical="center" wrapText="1"/>
    </xf>
    <xf numFmtId="174" fontId="2" fillId="0" borderId="18" xfId="8" applyNumberFormat="1" applyFont="1" applyFill="1" applyBorder="1" applyAlignment="1">
      <alignment horizontal="center" vertical="center" wrapText="1"/>
    </xf>
    <xf numFmtId="4" fontId="2" fillId="0" borderId="57" xfId="8" applyNumberFormat="1" applyFont="1" applyFill="1" applyBorder="1" applyAlignment="1">
      <alignment horizontal="center" vertical="center" wrapText="1"/>
    </xf>
    <xf numFmtId="4" fontId="2" fillId="0" borderId="19" xfId="8" applyNumberFormat="1" applyFont="1" applyFill="1" applyBorder="1" applyAlignment="1">
      <alignment horizontal="center" vertical="center" wrapText="1"/>
    </xf>
    <xf numFmtId="4" fontId="2" fillId="0" borderId="12" xfId="8" applyNumberFormat="1" applyFont="1" applyFill="1" applyBorder="1" applyAlignment="1">
      <alignment horizontal="center" vertical="center" wrapText="1"/>
    </xf>
    <xf numFmtId="175" fontId="2" fillId="0" borderId="10" xfId="8" applyNumberFormat="1" applyFont="1" applyFill="1" applyBorder="1" applyAlignment="1">
      <alignment horizontal="center" vertical="center" wrapText="1"/>
    </xf>
    <xf numFmtId="175" fontId="2" fillId="0" borderId="16" xfId="8" applyNumberFormat="1" applyFont="1" applyFill="1" applyBorder="1" applyAlignment="1">
      <alignment horizontal="center" vertical="center" wrapText="1"/>
    </xf>
    <xf numFmtId="175" fontId="2" fillId="0" borderId="57" xfId="8" applyNumberFormat="1" applyFont="1" applyFill="1" applyBorder="1" applyAlignment="1">
      <alignment horizontal="center" vertical="center" wrapText="1"/>
    </xf>
    <xf numFmtId="175" fontId="2" fillId="0" borderId="19" xfId="8" applyNumberFormat="1" applyFont="1" applyFill="1" applyBorder="1" applyAlignment="1">
      <alignment horizontal="center" vertical="center"/>
    </xf>
    <xf numFmtId="175" fontId="2" fillId="0" borderId="67" xfId="8" applyNumberFormat="1" applyFont="1" applyFill="1" applyBorder="1" applyAlignment="1">
      <alignment horizontal="center" vertical="center" wrapText="1"/>
    </xf>
    <xf numFmtId="175" fontId="2" fillId="0" borderId="12" xfId="8" applyNumberFormat="1" applyFont="1" applyFill="1" applyBorder="1" applyAlignment="1">
      <alignment horizontal="center" vertical="center" wrapText="1"/>
    </xf>
    <xf numFmtId="10" fontId="2" fillId="0" borderId="10" xfId="8" applyNumberFormat="1" applyFont="1" applyFill="1" applyBorder="1" applyAlignment="1">
      <alignment horizontal="center" vertical="center" wrapText="1"/>
    </xf>
    <xf numFmtId="10" fontId="2" fillId="0" borderId="16" xfId="8" applyNumberFormat="1" applyFont="1" applyFill="1" applyBorder="1" applyAlignment="1">
      <alignment horizontal="center" vertical="center" wrapText="1"/>
    </xf>
    <xf numFmtId="10" fontId="2" fillId="5" borderId="59" xfId="8" applyNumberFormat="1" applyFont="1" applyFill="1" applyBorder="1" applyAlignment="1">
      <alignment horizontal="center" vertical="center" wrapText="1"/>
    </xf>
    <xf numFmtId="4" fontId="2" fillId="5" borderId="59" xfId="8" applyNumberFormat="1" applyFont="1" applyFill="1" applyBorder="1" applyAlignment="1">
      <alignment horizontal="center" vertical="center" wrapText="1"/>
    </xf>
    <xf numFmtId="10" fontId="2" fillId="0" borderId="66" xfId="8" applyNumberFormat="1" applyFont="1" applyFill="1" applyBorder="1" applyAlignment="1">
      <alignment horizontal="center" vertical="center" wrapText="1"/>
    </xf>
    <xf numFmtId="10" fontId="2" fillId="0" borderId="68" xfId="8" applyNumberFormat="1" applyFont="1" applyFill="1" applyBorder="1" applyAlignment="1">
      <alignment horizontal="center" vertical="center" wrapText="1"/>
    </xf>
    <xf numFmtId="10" fontId="2" fillId="0" borderId="69" xfId="8" applyNumberFormat="1" applyFont="1" applyFill="1" applyBorder="1" applyAlignment="1">
      <alignment horizontal="center" vertical="center" wrapText="1"/>
    </xf>
    <xf numFmtId="4" fontId="2" fillId="0" borderId="10" xfId="8" applyNumberFormat="1" applyFont="1" applyFill="1" applyBorder="1" applyAlignment="1">
      <alignment horizontal="center" vertical="center" wrapText="1"/>
    </xf>
    <xf numFmtId="4" fontId="2" fillId="0" borderId="20" xfId="8" applyNumberFormat="1" applyFont="1" applyFill="1" applyBorder="1" applyAlignment="1">
      <alignment horizontal="center" vertical="center" wrapText="1"/>
    </xf>
    <xf numFmtId="4" fontId="2" fillId="0" borderId="13" xfId="8" applyNumberFormat="1" applyFont="1" applyFill="1" applyBorder="1" applyAlignment="1">
      <alignment horizontal="center" vertical="center" wrapText="1"/>
    </xf>
    <xf numFmtId="4" fontId="2" fillId="0" borderId="58" xfId="8" applyNumberFormat="1" applyFont="1" applyFill="1" applyBorder="1" applyAlignment="1">
      <alignment horizontal="right" vertical="center" wrapText="1"/>
    </xf>
    <xf numFmtId="4" fontId="2" fillId="0" borderId="17" xfId="8" applyNumberFormat="1" applyFont="1" applyFill="1" applyBorder="1" applyAlignment="1">
      <alignment horizontal="right" vertical="center" wrapText="1"/>
    </xf>
    <xf numFmtId="4" fontId="2" fillId="0" borderId="10" xfId="8" applyNumberFormat="1" applyFont="1" applyFill="1" applyBorder="1" applyAlignment="1">
      <alignment horizontal="right" vertical="center" wrapText="1"/>
    </xf>
    <xf numFmtId="4" fontId="2" fillId="0" borderId="20" xfId="8" applyNumberFormat="1" applyFont="1" applyFill="1" applyBorder="1" applyAlignment="1">
      <alignment horizontal="right" vertical="center" wrapText="1"/>
    </xf>
    <xf numFmtId="4" fontId="2" fillId="0" borderId="13" xfId="8" applyNumberFormat="1" applyFont="1" applyFill="1" applyBorder="1" applyAlignment="1">
      <alignment horizontal="right" vertical="center" wrapText="1"/>
    </xf>
    <xf numFmtId="4" fontId="2" fillId="5" borderId="59" xfId="8" applyNumberFormat="1" applyFont="1" applyFill="1" applyBorder="1" applyAlignment="1">
      <alignment horizontal="right" vertical="center" wrapText="1"/>
    </xf>
    <xf numFmtId="166" fontId="1" fillId="0" borderId="10" xfId="8" applyFont="1" applyFill="1" applyBorder="1" applyAlignment="1">
      <alignment horizontal="right" vertical="center"/>
    </xf>
    <xf numFmtId="166" fontId="2" fillId="0" borderId="10" xfId="8" applyFont="1" applyFill="1" applyBorder="1" applyAlignment="1">
      <alignment horizontal="right" vertical="center"/>
    </xf>
    <xf numFmtId="166" fontId="2" fillId="0" borderId="16" xfId="8" applyFont="1" applyFill="1" applyBorder="1" applyAlignment="1">
      <alignment horizontal="right" vertical="center"/>
    </xf>
    <xf numFmtId="2" fontId="2" fillId="0" borderId="16" xfId="0" applyNumberFormat="1" applyFont="1" applyFill="1" applyBorder="1" applyAlignment="1">
      <alignment horizontal="center" vertical="center"/>
    </xf>
    <xf numFmtId="167" fontId="2" fillId="3" borderId="63" xfId="0" applyNumberFormat="1" applyFont="1" applyFill="1" applyBorder="1" applyAlignment="1">
      <alignment horizontal="center" vertical="center" wrapText="1"/>
    </xf>
    <xf numFmtId="10" fontId="2" fillId="3" borderId="63" xfId="0" applyNumberFormat="1" applyFont="1" applyFill="1" applyBorder="1" applyAlignment="1">
      <alignment horizontal="justify" vertical="center" wrapText="1"/>
    </xf>
    <xf numFmtId="4" fontId="2" fillId="3" borderId="63" xfId="0" applyNumberFormat="1" applyFont="1" applyFill="1" applyBorder="1" applyAlignment="1">
      <alignment horizontal="center" vertical="center" wrapText="1"/>
    </xf>
    <xf numFmtId="4" fontId="2" fillId="3" borderId="63" xfId="0" applyNumberFormat="1" applyFont="1" applyFill="1" applyBorder="1" applyAlignment="1">
      <alignment horizontal="right" vertical="center" wrapText="1"/>
    </xf>
    <xf numFmtId="2" fontId="2" fillId="3" borderId="63" xfId="2" applyNumberFormat="1" applyFont="1" applyFill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/>
    </xf>
    <xf numFmtId="2" fontId="2" fillId="0" borderId="64" xfId="0" applyNumberFormat="1" applyFont="1" applyBorder="1" applyAlignment="1">
      <alignment horizontal="center" vertical="center"/>
    </xf>
    <xf numFmtId="0" fontId="2" fillId="0" borderId="64" xfId="0" applyFont="1" applyBorder="1" applyAlignment="1">
      <alignment horizontal="left" vertical="center" wrapText="1"/>
    </xf>
    <xf numFmtId="2" fontId="2" fillId="0" borderId="64" xfId="0" quotePrefix="1" applyNumberFormat="1" applyFont="1" applyFill="1" applyBorder="1" applyAlignment="1">
      <alignment horizontal="center" vertical="center" wrapText="1"/>
    </xf>
    <xf numFmtId="167" fontId="2" fillId="3" borderId="64" xfId="0" applyNumberFormat="1" applyFont="1" applyFill="1" applyBorder="1" applyAlignment="1">
      <alignment horizontal="center" vertical="center" wrapText="1"/>
    </xf>
    <xf numFmtId="10" fontId="2" fillId="3" borderId="64" xfId="0" applyNumberFormat="1" applyFont="1" applyFill="1" applyBorder="1" applyAlignment="1">
      <alignment horizontal="justify" vertical="center" wrapText="1"/>
    </xf>
    <xf numFmtId="2" fontId="2" fillId="3" borderId="64" xfId="2" applyNumberFormat="1" applyFont="1" applyFill="1" applyBorder="1" applyAlignment="1">
      <alignment horizontal="center" vertical="center" wrapText="1"/>
    </xf>
    <xf numFmtId="167" fontId="2" fillId="0" borderId="64" xfId="0" applyNumberFormat="1" applyFont="1" applyFill="1" applyBorder="1" applyAlignment="1">
      <alignment horizontal="center" vertical="center" wrapText="1"/>
    </xf>
    <xf numFmtId="10" fontId="2" fillId="0" borderId="64" xfId="0" applyNumberFormat="1" applyFont="1" applyFill="1" applyBorder="1" applyAlignment="1">
      <alignment horizontal="justify" vertical="center" wrapText="1"/>
    </xf>
    <xf numFmtId="2" fontId="2" fillId="0" borderId="64" xfId="2" applyNumberFormat="1" applyFont="1" applyFill="1" applyBorder="1" applyAlignment="1">
      <alignment horizontal="center" vertical="center" wrapText="1"/>
    </xf>
    <xf numFmtId="0" fontId="2" fillId="0" borderId="64" xfId="0" applyFont="1" applyBorder="1" applyAlignment="1">
      <alignment horizontal="left" vertical="center"/>
    </xf>
    <xf numFmtId="0" fontId="2" fillId="0" borderId="64" xfId="0" applyFont="1" applyBorder="1" applyAlignment="1">
      <alignment horizontal="center" vertical="center" wrapText="1"/>
    </xf>
    <xf numFmtId="49" fontId="2" fillId="0" borderId="64" xfId="0" applyNumberFormat="1" applyFont="1" applyBorder="1" applyAlignment="1">
      <alignment horizontal="center" vertical="center"/>
    </xf>
    <xf numFmtId="4" fontId="2" fillId="3" borderId="64" xfId="0" applyNumberFormat="1" applyFont="1" applyFill="1" applyBorder="1" applyAlignment="1">
      <alignment horizontal="center" vertical="center" wrapText="1"/>
    </xf>
    <xf numFmtId="49" fontId="2" fillId="0" borderId="64" xfId="0" applyNumberFormat="1" applyFont="1" applyFill="1" applyBorder="1" applyAlignment="1">
      <alignment horizontal="center" vertical="center" wrapText="1"/>
    </xf>
    <xf numFmtId="0" fontId="2" fillId="0" borderId="64" xfId="0" applyFont="1" applyFill="1" applyBorder="1" applyAlignment="1">
      <alignment horizontal="justify" vertical="center"/>
    </xf>
    <xf numFmtId="10" fontId="2" fillId="3" borderId="64" xfId="0" applyNumberFormat="1" applyFont="1" applyFill="1" applyBorder="1" applyAlignment="1">
      <alignment horizontal="justify" vertical="center"/>
    </xf>
    <xf numFmtId="0" fontId="2" fillId="0" borderId="64" xfId="0" applyFont="1" applyFill="1" applyBorder="1" applyAlignment="1">
      <alignment horizontal="center" vertical="center"/>
    </xf>
    <xf numFmtId="2" fontId="2" fillId="0" borderId="64" xfId="0" applyNumberFormat="1" applyFont="1" applyFill="1" applyBorder="1" applyAlignment="1">
      <alignment horizontal="center" vertical="center"/>
    </xf>
    <xf numFmtId="0" fontId="23" fillId="0" borderId="64" xfId="0" applyFont="1" applyBorder="1" applyAlignment="1">
      <alignment horizontal="center" vertical="center" wrapText="1"/>
    </xf>
    <xf numFmtId="0" fontId="23" fillId="0" borderId="64" xfId="0" applyFont="1" applyBorder="1" applyAlignment="1">
      <alignment horizontal="left" vertical="center" wrapText="1"/>
    </xf>
    <xf numFmtId="0" fontId="23" fillId="0" borderId="65" xfId="0" applyFont="1" applyBorder="1" applyAlignment="1">
      <alignment horizontal="center" vertical="center" wrapText="1"/>
    </xf>
    <xf numFmtId="0" fontId="23" fillId="0" borderId="65" xfId="0" applyFont="1" applyBorder="1" applyAlignment="1">
      <alignment horizontal="left" vertical="center" wrapText="1"/>
    </xf>
    <xf numFmtId="2" fontId="2" fillId="0" borderId="17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2" fillId="0" borderId="37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justify" vertical="center" wrapText="1"/>
    </xf>
    <xf numFmtId="14" fontId="1" fillId="0" borderId="70" xfId="0" quotePrefix="1" applyNumberFormat="1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vertical="center"/>
    </xf>
    <xf numFmtId="0" fontId="1" fillId="2" borderId="56" xfId="0" applyFont="1" applyFill="1" applyBorder="1" applyAlignment="1">
      <alignment horizontal="center" vertical="center"/>
    </xf>
    <xf numFmtId="0" fontId="1" fillId="0" borderId="52" xfId="1" applyFont="1" applyFill="1" applyBorder="1" applyAlignment="1">
      <alignment horizontal="center" vertical="center"/>
    </xf>
    <xf numFmtId="0" fontId="1" fillId="0" borderId="52" xfId="1" applyFont="1" applyFill="1" applyBorder="1" applyAlignment="1">
      <alignment horizontal="left" vertical="center"/>
    </xf>
    <xf numFmtId="0" fontId="1" fillId="2" borderId="55" xfId="1" applyFont="1" applyFill="1" applyBorder="1" applyAlignment="1">
      <alignment horizontal="left" vertical="center"/>
    </xf>
    <xf numFmtId="167" fontId="1" fillId="3" borderId="71" xfId="0" applyNumberFormat="1" applyFont="1" applyFill="1" applyBorder="1" applyAlignment="1">
      <alignment horizontal="center" vertical="center" wrapText="1"/>
    </xf>
    <xf numFmtId="167" fontId="1" fillId="3" borderId="72" xfId="0" applyNumberFormat="1" applyFont="1" applyFill="1" applyBorder="1" applyAlignment="1">
      <alignment horizontal="center" vertical="center" wrapText="1"/>
    </xf>
    <xf numFmtId="10" fontId="1" fillId="3" borderId="72" xfId="0" applyNumberFormat="1" applyFont="1" applyFill="1" applyBorder="1" applyAlignment="1">
      <alignment horizontal="justify" vertical="center" wrapText="1"/>
    </xf>
    <xf numFmtId="4" fontId="2" fillId="3" borderId="72" xfId="0" applyNumberFormat="1" applyFont="1" applyFill="1" applyBorder="1" applyAlignment="1">
      <alignment horizontal="right" vertical="center" wrapText="1"/>
    </xf>
    <xf numFmtId="2" fontId="2" fillId="3" borderId="73" xfId="2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2" fontId="1" fillId="5" borderId="5" xfId="0" applyNumberFormat="1" applyFont="1" applyFill="1" applyBorder="1" applyAlignment="1">
      <alignment vertical="center"/>
    </xf>
    <xf numFmtId="0" fontId="1" fillId="3" borderId="71" xfId="0" applyFont="1" applyFill="1" applyBorder="1" applyAlignment="1">
      <alignment horizontal="center" vertical="center"/>
    </xf>
    <xf numFmtId="0" fontId="1" fillId="3" borderId="72" xfId="0" applyFont="1" applyFill="1" applyBorder="1" applyAlignment="1">
      <alignment vertical="center"/>
    </xf>
    <xf numFmtId="0" fontId="1" fillId="3" borderId="72" xfId="0" applyFont="1" applyFill="1" applyBorder="1" applyAlignment="1">
      <alignment horizontal="center" vertical="center"/>
    </xf>
    <xf numFmtId="2" fontId="1" fillId="3" borderId="72" xfId="0" applyNumberFormat="1" applyFont="1" applyFill="1" applyBorder="1" applyAlignment="1">
      <alignment vertical="center"/>
    </xf>
    <xf numFmtId="0" fontId="1" fillId="3" borderId="73" xfId="0" applyFont="1" applyFill="1" applyBorder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vertical="center"/>
    </xf>
    <xf numFmtId="0" fontId="2" fillId="5" borderId="7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right" vertical="center"/>
    </xf>
    <xf numFmtId="2" fontId="1" fillId="5" borderId="8" xfId="0" applyNumberFormat="1" applyFont="1" applyFill="1" applyBorder="1" applyAlignment="1">
      <alignment vertical="center"/>
    </xf>
    <xf numFmtId="0" fontId="1" fillId="2" borderId="59" xfId="1" applyFont="1" applyFill="1" applyBorder="1" applyAlignment="1">
      <alignment horizontal="center" vertical="center"/>
    </xf>
    <xf numFmtId="43" fontId="2" fillId="0" borderId="47" xfId="6" applyFont="1" applyFill="1" applyBorder="1" applyAlignment="1">
      <alignment vertical="center"/>
    </xf>
    <xf numFmtId="164" fontId="1" fillId="0" borderId="49" xfId="6" applyNumberFormat="1" applyFont="1" applyFill="1" applyBorder="1" applyAlignment="1">
      <alignment horizontal="right" vertical="center"/>
    </xf>
    <xf numFmtId="0" fontId="2" fillId="0" borderId="59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53" xfId="0" applyFont="1" applyFill="1" applyBorder="1" applyAlignment="1">
      <alignment horizontal="left" vertical="center"/>
    </xf>
    <xf numFmtId="0" fontId="1" fillId="0" borderId="53" xfId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5" borderId="54" xfId="0" applyFont="1" applyFill="1" applyBorder="1" applyAlignment="1">
      <alignment horizontal="center" vertical="center"/>
    </xf>
    <xf numFmtId="0" fontId="2" fillId="5" borderId="53" xfId="0" applyFont="1" applyFill="1" applyBorder="1" applyAlignment="1">
      <alignment vertical="center"/>
    </xf>
    <xf numFmtId="0" fontId="2" fillId="5" borderId="53" xfId="0" applyFont="1" applyFill="1" applyBorder="1" applyAlignment="1">
      <alignment horizontal="center" vertical="center"/>
    </xf>
    <xf numFmtId="0" fontId="1" fillId="5" borderId="53" xfId="0" applyFont="1" applyFill="1" applyBorder="1" applyAlignment="1">
      <alignment horizontal="right" vertical="center"/>
    </xf>
    <xf numFmtId="2" fontId="1" fillId="5" borderId="51" xfId="0" applyNumberFormat="1" applyFont="1" applyFill="1" applyBorder="1" applyAlignment="1">
      <alignment vertical="center"/>
    </xf>
    <xf numFmtId="0" fontId="2" fillId="0" borderId="52" xfId="0" applyFont="1" applyFill="1" applyBorder="1" applyAlignment="1">
      <alignment horizontal="center" vertical="center"/>
    </xf>
    <xf numFmtId="14" fontId="1" fillId="0" borderId="52" xfId="0" quotePrefix="1" applyNumberFormat="1" applyFont="1" applyFill="1" applyBorder="1" applyAlignment="1">
      <alignment horizontal="center" vertical="center"/>
    </xf>
    <xf numFmtId="49" fontId="23" fillId="0" borderId="64" xfId="0" applyNumberFormat="1" applyFont="1" applyBorder="1" applyAlignment="1">
      <alignment horizontal="center" vertical="center" wrapText="1"/>
    </xf>
    <xf numFmtId="49" fontId="23" fillId="0" borderId="65" xfId="0" applyNumberFormat="1" applyFont="1" applyBorder="1" applyAlignment="1">
      <alignment horizontal="center" vertical="center" wrapText="1"/>
    </xf>
    <xf numFmtId="4" fontId="2" fillId="0" borderId="64" xfId="0" applyNumberFormat="1" applyFont="1" applyFill="1" applyBorder="1" applyAlignment="1">
      <alignment horizontal="center" vertical="center" wrapText="1"/>
    </xf>
    <xf numFmtId="2" fontId="23" fillId="0" borderId="64" xfId="8" applyNumberFormat="1" applyFont="1" applyBorder="1" applyAlignment="1">
      <alignment horizontal="center" vertical="center" wrapText="1"/>
    </xf>
    <xf numFmtId="4" fontId="23" fillId="0" borderId="64" xfId="0" applyNumberFormat="1" applyFont="1" applyBorder="1" applyAlignment="1">
      <alignment horizontal="center" vertical="center" wrapText="1"/>
    </xf>
    <xf numFmtId="2" fontId="2" fillId="3" borderId="64" xfId="0" applyNumberFormat="1" applyFont="1" applyFill="1" applyBorder="1" applyAlignment="1">
      <alignment horizontal="center" vertical="center" wrapText="1"/>
    </xf>
    <xf numFmtId="2" fontId="23" fillId="0" borderId="65" xfId="8" applyNumberFormat="1" applyFont="1" applyBorder="1" applyAlignment="1">
      <alignment horizontal="center" vertical="center" wrapText="1"/>
    </xf>
    <xf numFmtId="4" fontId="23" fillId="0" borderId="65" xfId="0" applyNumberFormat="1" applyFont="1" applyBorder="1" applyAlignment="1">
      <alignment horizontal="center" vertical="center" wrapText="1"/>
    </xf>
    <xf numFmtId="2" fontId="23" fillId="0" borderId="64" xfId="8" applyNumberFormat="1" applyFont="1" applyBorder="1" applyAlignment="1">
      <alignment horizontal="center" vertical="center"/>
    </xf>
    <xf numFmtId="2" fontId="23" fillId="0" borderId="65" xfId="8" applyNumberFormat="1" applyFont="1" applyBorder="1" applyAlignment="1">
      <alignment horizontal="center" vertical="center"/>
    </xf>
    <xf numFmtId="10" fontId="1" fillId="3" borderId="72" xfId="0" applyNumberFormat="1" applyFont="1" applyFill="1" applyBorder="1" applyAlignment="1">
      <alignment vertical="center"/>
    </xf>
    <xf numFmtId="166" fontId="1" fillId="0" borderId="36" xfId="8" applyFont="1" applyFill="1" applyBorder="1" applyAlignment="1">
      <alignment horizontal="center" vertical="center"/>
    </xf>
    <xf numFmtId="2" fontId="1" fillId="3" borderId="19" xfId="0" applyNumberFormat="1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justify" vertical="center" wrapText="1"/>
    </xf>
    <xf numFmtId="0" fontId="1" fillId="3" borderId="16" xfId="0" applyFont="1" applyFill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/>
    </xf>
    <xf numFmtId="167" fontId="2" fillId="6" borderId="16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justify" vertical="center"/>
    </xf>
    <xf numFmtId="10" fontId="2" fillId="0" borderId="16" xfId="0" applyNumberFormat="1" applyFont="1" applyFill="1" applyBorder="1" applyAlignment="1">
      <alignment horizontal="justify" vertical="center" wrapText="1"/>
    </xf>
    <xf numFmtId="10" fontId="2" fillId="0" borderId="16" xfId="0" applyNumberFormat="1" applyFont="1" applyFill="1" applyBorder="1" applyAlignment="1">
      <alignment horizontal="center" vertical="center" wrapText="1"/>
    </xf>
    <xf numFmtId="49" fontId="2" fillId="6" borderId="16" xfId="0" applyNumberFormat="1" applyFont="1" applyFill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justify" vertical="center" wrapText="1"/>
    </xf>
    <xf numFmtId="0" fontId="23" fillId="0" borderId="16" xfId="0" applyFont="1" applyBorder="1" applyAlignment="1">
      <alignment vertical="center" wrapText="1"/>
    </xf>
    <xf numFmtId="2" fontId="2" fillId="3" borderId="16" xfId="0" applyNumberFormat="1" applyFont="1" applyFill="1" applyBorder="1" applyAlignment="1">
      <alignment horizontal="center" vertical="center"/>
    </xf>
    <xf numFmtId="2" fontId="2" fillId="3" borderId="16" xfId="0" quotePrefix="1" applyNumberFormat="1" applyFont="1" applyFill="1" applyBorder="1" applyAlignment="1">
      <alignment horizontal="center" vertical="center" wrapText="1"/>
    </xf>
    <xf numFmtId="2" fontId="2" fillId="3" borderId="17" xfId="0" applyNumberFormat="1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/>
    </xf>
    <xf numFmtId="0" fontId="1" fillId="4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justify" vertical="center"/>
    </xf>
    <xf numFmtId="0" fontId="2" fillId="6" borderId="16" xfId="0" applyNumberFormat="1" applyFont="1" applyFill="1" applyBorder="1" applyAlignment="1">
      <alignment horizontal="center" vertical="center" wrapText="1"/>
    </xf>
    <xf numFmtId="0" fontId="25" fillId="3" borderId="72" xfId="0" applyFont="1" applyFill="1" applyBorder="1" applyAlignment="1">
      <alignment vertical="center"/>
    </xf>
    <xf numFmtId="49" fontId="2" fillId="0" borderId="16" xfId="0" applyNumberFormat="1" applyFont="1" applyBorder="1" applyAlignment="1">
      <alignment horizontal="left" vertical="center" wrapText="1"/>
    </xf>
    <xf numFmtId="0" fontId="2" fillId="0" borderId="16" xfId="0" applyFont="1" applyBorder="1" applyAlignment="1">
      <alignment horizontal="justify" vertical="center" wrapText="1"/>
    </xf>
    <xf numFmtId="0" fontId="1" fillId="4" borderId="74" xfId="1" applyFont="1" applyFill="1" applyBorder="1" applyAlignment="1">
      <alignment horizontal="center" vertical="center"/>
    </xf>
    <xf numFmtId="0" fontId="1" fillId="4" borderId="75" xfId="1" applyFont="1" applyFill="1" applyBorder="1" applyAlignment="1">
      <alignment horizontal="center" vertical="center"/>
    </xf>
    <xf numFmtId="0" fontId="1" fillId="4" borderId="75" xfId="1" applyFont="1" applyFill="1" applyBorder="1" applyAlignment="1">
      <alignment horizontal="left" vertical="center"/>
    </xf>
    <xf numFmtId="2" fontId="1" fillId="4" borderId="75" xfId="0" applyNumberFormat="1" applyFont="1" applyFill="1" applyBorder="1" applyAlignment="1">
      <alignment horizontal="center" vertical="center"/>
    </xf>
    <xf numFmtId="2" fontId="1" fillId="4" borderId="76" xfId="0" applyNumberFormat="1" applyFont="1" applyFill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0" xfId="0" quotePrefix="1" applyNumberFormat="1" applyFont="1" applyFill="1" applyBorder="1" applyAlignment="1">
      <alignment horizontal="center" vertical="center" wrapText="1"/>
    </xf>
    <xf numFmtId="2" fontId="2" fillId="0" borderId="58" xfId="0" applyNumberFormat="1" applyFont="1" applyFill="1" applyBorder="1" applyAlignment="1">
      <alignment horizontal="center" vertical="center" wrapText="1"/>
    </xf>
    <xf numFmtId="0" fontId="1" fillId="4" borderId="19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horizontal="center" vertical="center"/>
    </xf>
    <xf numFmtId="0" fontId="1" fillId="4" borderId="16" xfId="1" applyFont="1" applyFill="1" applyBorder="1" applyAlignment="1">
      <alignment horizontal="left" vertical="center"/>
    </xf>
    <xf numFmtId="2" fontId="1" fillId="4" borderId="16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10" fontId="2" fillId="3" borderId="16" xfId="0" applyNumberFormat="1" applyFont="1" applyFill="1" applyBorder="1" applyAlignment="1">
      <alignment horizontal="justify" vertical="center" wrapText="1"/>
    </xf>
    <xf numFmtId="176" fontId="2" fillId="0" borderId="64" xfId="0" applyNumberFormat="1" applyFont="1" applyBorder="1" applyAlignment="1">
      <alignment horizontal="center" vertical="center"/>
    </xf>
    <xf numFmtId="49" fontId="2" fillId="3" borderId="63" xfId="0" applyNumberFormat="1" applyFont="1" applyFill="1" applyBorder="1" applyAlignment="1">
      <alignment horizontal="center" vertical="center" wrapText="1"/>
    </xf>
    <xf numFmtId="49" fontId="2" fillId="3" borderId="64" xfId="0" applyNumberFormat="1" applyFont="1" applyFill="1" applyBorder="1" applyAlignment="1">
      <alignment horizontal="center" vertical="center" wrapText="1"/>
    </xf>
    <xf numFmtId="49" fontId="2" fillId="3" borderId="64" xfId="0" applyNumberFormat="1" applyFont="1" applyFill="1" applyBorder="1" applyAlignment="1">
      <alignment horizontal="center" vertical="center"/>
    </xf>
    <xf numFmtId="49" fontId="2" fillId="0" borderId="64" xfId="0" applyNumberFormat="1" applyFont="1" applyFill="1" applyBorder="1" applyAlignment="1">
      <alignment horizontal="center" vertical="center"/>
    </xf>
    <xf numFmtId="49" fontId="2" fillId="0" borderId="64" xfId="0" applyNumberFormat="1" applyFont="1" applyBorder="1" applyAlignment="1">
      <alignment horizontal="center" vertical="center" wrapText="1"/>
    </xf>
    <xf numFmtId="2" fontId="2" fillId="0" borderId="64" xfId="8" applyNumberFormat="1" applyFont="1" applyBorder="1" applyAlignment="1">
      <alignment horizontal="center" vertical="center" wrapText="1"/>
    </xf>
    <xf numFmtId="4" fontId="2" fillId="0" borderId="64" xfId="0" applyNumberFormat="1" applyFont="1" applyBorder="1" applyAlignment="1">
      <alignment horizontal="center" vertical="center" wrapText="1"/>
    </xf>
    <xf numFmtId="177" fontId="23" fillId="0" borderId="64" xfId="8" applyNumberFormat="1" applyFont="1" applyBorder="1" applyAlignment="1">
      <alignment horizontal="center" vertical="center" wrapText="1"/>
    </xf>
    <xf numFmtId="2" fontId="23" fillId="0" borderId="64" xfId="8" applyNumberFormat="1" applyFont="1" applyBorder="1" applyAlignment="1">
      <alignment horizontal="left" vertical="center" wrapText="1"/>
    </xf>
    <xf numFmtId="0" fontId="23" fillId="0" borderId="0" xfId="0" quotePrefix="1" applyFont="1" applyFill="1" applyAlignment="1">
      <alignment horizontal="center" vertical="center" wrapText="1"/>
    </xf>
    <xf numFmtId="2" fontId="2" fillId="0" borderId="0" xfId="0" applyNumberFormat="1" applyFont="1" applyAlignment="1">
      <alignment vertical="center"/>
    </xf>
    <xf numFmtId="43" fontId="24" fillId="0" borderId="0" xfId="0" applyNumberFormat="1" applyFont="1" applyFill="1"/>
    <xf numFmtId="0" fontId="26" fillId="0" borderId="0" xfId="82" applyFont="1" applyAlignment="1">
      <alignment vertical="center"/>
    </xf>
    <xf numFmtId="0" fontId="28" fillId="0" borderId="0" xfId="82" applyFont="1" applyAlignment="1">
      <alignment vertical="center"/>
    </xf>
    <xf numFmtId="0" fontId="2" fillId="0" borderId="0" xfId="1" applyFont="1" applyFill="1" applyAlignment="1">
      <alignment vertical="center"/>
    </xf>
    <xf numFmtId="0" fontId="1" fillId="0" borderId="104" xfId="82" applyFont="1" applyBorder="1" applyAlignment="1">
      <alignment horizontal="center" vertical="center"/>
    </xf>
    <xf numFmtId="0" fontId="2" fillId="0" borderId="104" xfId="82" applyFont="1" applyBorder="1" applyAlignment="1">
      <alignment horizontal="center" vertical="center"/>
    </xf>
    <xf numFmtId="0" fontId="2" fillId="0" borderId="82" xfId="83" applyFont="1" applyBorder="1" applyAlignment="1">
      <alignment horizontal="left"/>
    </xf>
    <xf numFmtId="0" fontId="2" fillId="0" borderId="83" xfId="83" applyFont="1" applyBorder="1" applyAlignment="1">
      <alignment horizontal="left"/>
    </xf>
    <xf numFmtId="0" fontId="2" fillId="30" borderId="105" xfId="82" applyFont="1" applyFill="1" applyBorder="1" applyAlignment="1">
      <alignment vertical="center"/>
    </xf>
    <xf numFmtId="0" fontId="2" fillId="30" borderId="84" xfId="82" applyFont="1" applyFill="1" applyBorder="1" applyAlignment="1">
      <alignment vertical="center"/>
    </xf>
    <xf numFmtId="0" fontId="2" fillId="30" borderId="106" xfId="82" applyFont="1" applyFill="1" applyBorder="1" applyAlignment="1">
      <alignment vertical="center"/>
    </xf>
    <xf numFmtId="0" fontId="1" fillId="0" borderId="107" xfId="82" applyFont="1" applyBorder="1" applyAlignment="1">
      <alignment horizontal="center" vertical="center"/>
    </xf>
    <xf numFmtId="0" fontId="2" fillId="0" borderId="108" xfId="82" applyFont="1" applyBorder="1" applyAlignment="1">
      <alignment horizontal="center" vertical="center"/>
    </xf>
    <xf numFmtId="0" fontId="2" fillId="0" borderId="82" xfId="83" applyFont="1" applyBorder="1"/>
    <xf numFmtId="0" fontId="2" fillId="0" borderId="83" xfId="82" applyFont="1" applyBorder="1" applyAlignment="1">
      <alignment horizontal="left" vertical="center"/>
    </xf>
    <xf numFmtId="0" fontId="2" fillId="0" borderId="87" xfId="82" applyFont="1" applyBorder="1" applyAlignment="1">
      <alignment horizontal="left" vertical="center"/>
    </xf>
    <xf numFmtId="0" fontId="2" fillId="0" borderId="86" xfId="83" applyFont="1" applyBorder="1"/>
    <xf numFmtId="0" fontId="2" fillId="0" borderId="0" xfId="82" applyFont="1" applyBorder="1" applyAlignment="1">
      <alignment horizontal="left" vertical="center"/>
    </xf>
    <xf numFmtId="0" fontId="2" fillId="0" borderId="88" xfId="82" applyFont="1" applyBorder="1" applyAlignment="1">
      <alignment horizontal="left" vertical="center"/>
    </xf>
    <xf numFmtId="0" fontId="2" fillId="0" borderId="109" xfId="82" applyFont="1" applyBorder="1" applyAlignment="1">
      <alignment horizontal="center" vertical="center"/>
    </xf>
    <xf numFmtId="0" fontId="2" fillId="0" borderId="89" xfId="83" applyFont="1" applyBorder="1"/>
    <xf numFmtId="0" fontId="2" fillId="0" borderId="90" xfId="82" applyFont="1" applyBorder="1" applyAlignment="1">
      <alignment horizontal="left" vertical="center"/>
    </xf>
    <xf numFmtId="0" fontId="2" fillId="0" borderId="91" xfId="82" applyFont="1" applyBorder="1" applyAlignment="1">
      <alignment horizontal="left" vertical="center"/>
    </xf>
    <xf numFmtId="0" fontId="1" fillId="0" borderId="103" xfId="82" applyFont="1" applyBorder="1" applyAlignment="1">
      <alignment horizontal="center" vertical="center"/>
    </xf>
    <xf numFmtId="0" fontId="1" fillId="0" borderId="114" xfId="82" applyFont="1" applyBorder="1" applyAlignment="1">
      <alignment horizontal="center" vertical="top"/>
    </xf>
    <xf numFmtId="0" fontId="2" fillId="0" borderId="49" xfId="82" applyFont="1" applyBorder="1" applyAlignment="1">
      <alignment vertical="top"/>
    </xf>
    <xf numFmtId="0" fontId="2" fillId="0" borderId="27" xfId="82" applyFont="1" applyBorder="1" applyAlignment="1">
      <alignment vertical="top"/>
    </xf>
    <xf numFmtId="0" fontId="2" fillId="0" borderId="30" xfId="82" applyFont="1" applyBorder="1" applyAlignment="1">
      <alignment vertical="top"/>
    </xf>
    <xf numFmtId="0" fontId="2" fillId="30" borderId="105" xfId="82" applyFont="1" applyFill="1" applyBorder="1" applyAlignment="1">
      <alignment horizontal="right" vertical="center"/>
    </xf>
    <xf numFmtId="2" fontId="28" fillId="0" borderId="0" xfId="82" applyNumberFormat="1" applyFont="1" applyAlignment="1">
      <alignment vertical="center"/>
    </xf>
    <xf numFmtId="0" fontId="1" fillId="30" borderId="110" xfId="82" applyFont="1" applyFill="1" applyBorder="1" applyAlignment="1">
      <alignment vertical="center"/>
    </xf>
    <xf numFmtId="0" fontId="1" fillId="30" borderId="92" xfId="82" applyFont="1" applyFill="1" applyBorder="1" applyAlignment="1">
      <alignment vertical="center"/>
    </xf>
    <xf numFmtId="0" fontId="1" fillId="30" borderId="111" xfId="82" applyFont="1" applyFill="1" applyBorder="1" applyAlignment="1">
      <alignment vertical="center"/>
    </xf>
    <xf numFmtId="0" fontId="2" fillId="0" borderId="119" xfId="82" applyFont="1" applyBorder="1" applyAlignment="1">
      <alignment horizontal="center" vertical="center" wrapText="1"/>
    </xf>
    <xf numFmtId="0" fontId="2" fillId="0" borderId="89" xfId="83" applyFont="1" applyBorder="1" applyAlignment="1">
      <alignment horizontal="center"/>
    </xf>
    <xf numFmtId="0" fontId="1" fillId="0" borderId="82" xfId="82" applyFont="1" applyBorder="1" applyAlignment="1">
      <alignment horizontal="center" vertical="center"/>
    </xf>
    <xf numFmtId="10" fontId="2" fillId="0" borderId="82" xfId="84" applyNumberFormat="1" applyFont="1" applyFill="1" applyBorder="1" applyAlignment="1" applyProtection="1">
      <alignment horizontal="center"/>
    </xf>
    <xf numFmtId="10" fontId="1" fillId="0" borderId="120" xfId="83" applyNumberFormat="1" applyFont="1" applyBorder="1" applyAlignment="1">
      <alignment horizontal="center"/>
    </xf>
    <xf numFmtId="0" fontId="1" fillId="0" borderId="89" xfId="82" applyFont="1" applyBorder="1" applyAlignment="1">
      <alignment horizontal="center" vertical="center"/>
    </xf>
    <xf numFmtId="10" fontId="1" fillId="0" borderId="121" xfId="83" applyNumberFormat="1" applyFont="1" applyBorder="1" applyAlignment="1">
      <alignment horizontal="center"/>
    </xf>
    <xf numFmtId="10" fontId="1" fillId="0" borderId="122" xfId="84" applyNumberFormat="1" applyFont="1" applyFill="1" applyBorder="1" applyAlignment="1" applyProtection="1">
      <alignment horizontal="center" vertical="center"/>
    </xf>
    <xf numFmtId="0" fontId="2" fillId="0" borderId="123" xfId="82" applyFont="1" applyBorder="1" applyAlignment="1">
      <alignment horizontal="center" vertical="center" wrapText="1"/>
    </xf>
    <xf numFmtId="0" fontId="2" fillId="0" borderId="124" xfId="83" applyFont="1" applyBorder="1" applyAlignment="1">
      <alignment horizontal="center"/>
    </xf>
    <xf numFmtId="0" fontId="1" fillId="0" borderId="125" xfId="82" applyFont="1" applyBorder="1" applyAlignment="1">
      <alignment horizontal="center" vertical="center"/>
    </xf>
    <xf numFmtId="10" fontId="2" fillId="0" borderId="125" xfId="84" applyNumberFormat="1" applyFont="1" applyFill="1" applyBorder="1" applyAlignment="1" applyProtection="1">
      <alignment horizontal="center"/>
    </xf>
    <xf numFmtId="10" fontId="1" fillId="0" borderId="126" xfId="83" applyNumberFormat="1" applyFont="1" applyBorder="1" applyAlignment="1">
      <alignment horizontal="center"/>
    </xf>
    <xf numFmtId="0" fontId="1" fillId="0" borderId="115" xfId="82" applyFont="1" applyBorder="1" applyAlignment="1">
      <alignment horizontal="center" vertical="center"/>
    </xf>
    <xf numFmtId="10" fontId="2" fillId="0" borderId="125" xfId="7" applyNumberFormat="1" applyFont="1" applyBorder="1" applyAlignment="1">
      <alignment horizontal="center" vertical="center"/>
    </xf>
    <xf numFmtId="10" fontId="2" fillId="0" borderId="115" xfId="84" applyNumberFormat="1" applyFont="1" applyFill="1" applyBorder="1" applyAlignment="1" applyProtection="1">
      <alignment horizontal="center"/>
    </xf>
    <xf numFmtId="0" fontId="1" fillId="0" borderId="124" xfId="82" applyFont="1" applyBorder="1" applyAlignment="1">
      <alignment horizontal="center" vertical="center"/>
    </xf>
    <xf numFmtId="10" fontId="1" fillId="0" borderId="127" xfId="84" applyNumberFormat="1" applyFont="1" applyFill="1" applyBorder="1" applyAlignment="1" applyProtection="1">
      <alignment horizontal="center" vertical="center"/>
    </xf>
    <xf numFmtId="2" fontId="2" fillId="0" borderId="19" xfId="0" applyNumberFormat="1" applyFont="1" applyFill="1" applyBorder="1" applyAlignment="1">
      <alignment horizontal="center" vertical="center"/>
    </xf>
    <xf numFmtId="0" fontId="1" fillId="2" borderId="35" xfId="1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indent="25"/>
    </xf>
    <xf numFmtId="0" fontId="1" fillId="6" borderId="2" xfId="0" applyFont="1" applyFill="1" applyBorder="1" applyAlignment="1">
      <alignment horizontal="left" vertical="center" indent="25"/>
    </xf>
    <xf numFmtId="0" fontId="1" fillId="6" borderId="3" xfId="0" applyFont="1" applyFill="1" applyBorder="1" applyAlignment="1">
      <alignment horizontal="left" vertical="center" indent="25"/>
    </xf>
    <xf numFmtId="0" fontId="2" fillId="6" borderId="4" xfId="0" applyFont="1" applyFill="1" applyBorder="1" applyAlignment="1">
      <alignment horizontal="left" vertical="center" indent="25"/>
    </xf>
    <xf numFmtId="0" fontId="2" fillId="6" borderId="0" xfId="0" applyFont="1" applyFill="1" applyBorder="1" applyAlignment="1">
      <alignment horizontal="left" vertical="center" indent="25"/>
    </xf>
    <xf numFmtId="0" fontId="2" fillId="6" borderId="5" xfId="0" applyFont="1" applyFill="1" applyBorder="1" applyAlignment="1">
      <alignment horizontal="left" vertical="center" indent="25"/>
    </xf>
    <xf numFmtId="0" fontId="2" fillId="6" borderId="6" xfId="0" applyFont="1" applyFill="1" applyBorder="1" applyAlignment="1">
      <alignment horizontal="left" vertical="center" indent="25"/>
    </xf>
    <xf numFmtId="0" fontId="2" fillId="6" borderId="7" xfId="0" applyFont="1" applyFill="1" applyBorder="1" applyAlignment="1">
      <alignment horizontal="left" vertical="center" indent="25"/>
    </xf>
    <xf numFmtId="0" fontId="2" fillId="6" borderId="8" xfId="0" applyFont="1" applyFill="1" applyBorder="1" applyAlignment="1">
      <alignment horizontal="left" vertical="center" indent="25"/>
    </xf>
    <xf numFmtId="0" fontId="1" fillId="6" borderId="47" xfId="0" applyFont="1" applyFill="1" applyBorder="1" applyAlignment="1">
      <alignment horizontal="left" vertical="center" wrapText="1"/>
    </xf>
    <xf numFmtId="0" fontId="1" fillId="6" borderId="48" xfId="0" applyFont="1" applyFill="1" applyBorder="1" applyAlignment="1">
      <alignment horizontal="left" vertical="center" wrapText="1"/>
    </xf>
    <xf numFmtId="0" fontId="1" fillId="6" borderId="49" xfId="0" applyFont="1" applyFill="1" applyBorder="1" applyAlignment="1">
      <alignment horizontal="left" vertical="center" wrapText="1"/>
    </xf>
    <xf numFmtId="0" fontId="1" fillId="6" borderId="29" xfId="0" applyFont="1" applyFill="1" applyBorder="1" applyAlignment="1">
      <alignment horizontal="left" vertical="center" wrapText="1"/>
    </xf>
    <xf numFmtId="0" fontId="1" fillId="6" borderId="28" xfId="0" applyFont="1" applyFill="1" applyBorder="1" applyAlignment="1">
      <alignment horizontal="left" vertical="center" wrapText="1"/>
    </xf>
    <xf numFmtId="0" fontId="1" fillId="6" borderId="27" xfId="0" applyFont="1" applyFill="1" applyBorder="1" applyAlignment="1">
      <alignment horizontal="left" vertical="center" wrapText="1"/>
    </xf>
    <xf numFmtId="169" fontId="1" fillId="6" borderId="33" xfId="0" quotePrefix="1" applyNumberFormat="1" applyFont="1" applyFill="1" applyBorder="1" applyAlignment="1">
      <alignment horizontal="center" vertical="center"/>
    </xf>
    <xf numFmtId="169" fontId="1" fillId="6" borderId="34" xfId="0" quotePrefix="1" applyNumberFormat="1" applyFont="1" applyFill="1" applyBorder="1" applyAlignment="1">
      <alignment horizontal="center" vertical="center"/>
    </xf>
    <xf numFmtId="0" fontId="2" fillId="6" borderId="25" xfId="0" quotePrefix="1" applyFont="1" applyFill="1" applyBorder="1" applyAlignment="1">
      <alignment horizontal="left" vertical="center"/>
    </xf>
    <xf numFmtId="0" fontId="2" fillId="6" borderId="26" xfId="0" quotePrefix="1" applyFont="1" applyFill="1" applyBorder="1" applyAlignment="1">
      <alignment horizontal="left" vertical="center"/>
    </xf>
    <xf numFmtId="0" fontId="2" fillId="6" borderId="30" xfId="0" quotePrefix="1" applyFont="1" applyFill="1" applyBorder="1" applyAlignment="1">
      <alignment horizontal="left" vertical="center"/>
    </xf>
    <xf numFmtId="0" fontId="1" fillId="0" borderId="47" xfId="0" applyFont="1" applyFill="1" applyBorder="1" applyAlignment="1">
      <alignment horizontal="left" vertical="center" wrapText="1"/>
    </xf>
    <xf numFmtId="0" fontId="1" fillId="0" borderId="48" xfId="0" applyFont="1" applyFill="1" applyBorder="1" applyAlignment="1">
      <alignment horizontal="left" vertical="center" wrapText="1"/>
    </xf>
    <xf numFmtId="0" fontId="1" fillId="0" borderId="49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left" vertical="center"/>
    </xf>
    <xf numFmtId="0" fontId="1" fillId="0" borderId="29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54" xfId="0" applyFont="1" applyFill="1" applyBorder="1" applyAlignment="1">
      <alignment horizontal="left" vertical="center" indent="30"/>
    </xf>
    <xf numFmtId="0" fontId="1" fillId="0" borderId="53" xfId="0" applyFont="1" applyFill="1" applyBorder="1" applyAlignment="1">
      <alignment horizontal="left" vertical="center" indent="30"/>
    </xf>
    <xf numFmtId="0" fontId="1" fillId="0" borderId="51" xfId="0" applyFont="1" applyFill="1" applyBorder="1" applyAlignment="1">
      <alignment horizontal="left" vertical="center" indent="30"/>
    </xf>
    <xf numFmtId="0" fontId="2" fillId="0" borderId="4" xfId="0" applyFont="1" applyFill="1" applyBorder="1" applyAlignment="1">
      <alignment horizontal="left" vertical="center" indent="30"/>
    </xf>
    <xf numFmtId="0" fontId="2" fillId="0" borderId="0" xfId="0" applyFont="1" applyFill="1" applyBorder="1" applyAlignment="1">
      <alignment horizontal="left" vertical="center" indent="30"/>
    </xf>
    <xf numFmtId="0" fontId="2" fillId="0" borderId="5" xfId="0" applyFont="1" applyFill="1" applyBorder="1" applyAlignment="1">
      <alignment horizontal="left" vertical="center" indent="30"/>
    </xf>
    <xf numFmtId="0" fontId="2" fillId="0" borderId="6" xfId="0" applyFont="1" applyFill="1" applyBorder="1" applyAlignment="1">
      <alignment horizontal="left" vertical="center" indent="30"/>
    </xf>
    <xf numFmtId="0" fontId="2" fillId="0" borderId="7" xfId="0" applyFont="1" applyFill="1" applyBorder="1" applyAlignment="1">
      <alignment horizontal="left" vertical="center" indent="30"/>
    </xf>
    <xf numFmtId="0" fontId="2" fillId="0" borderId="8" xfId="0" applyFont="1" applyFill="1" applyBorder="1" applyAlignment="1">
      <alignment horizontal="left" vertical="center" indent="30"/>
    </xf>
    <xf numFmtId="0" fontId="1" fillId="0" borderId="47" xfId="0" applyFont="1" applyFill="1" applyBorder="1" applyAlignment="1">
      <alignment horizontal="left" vertical="center"/>
    </xf>
    <xf numFmtId="0" fontId="1" fillId="0" borderId="48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indent="30"/>
    </xf>
    <xf numFmtId="0" fontId="1" fillId="0" borderId="2" xfId="0" applyFont="1" applyFill="1" applyBorder="1" applyAlignment="1">
      <alignment horizontal="left" vertical="center" indent="30"/>
    </xf>
    <xf numFmtId="0" fontId="1" fillId="0" borderId="3" xfId="0" applyFont="1" applyFill="1" applyBorder="1" applyAlignment="1">
      <alignment horizontal="left" vertical="center" indent="30"/>
    </xf>
    <xf numFmtId="0" fontId="1" fillId="0" borderId="9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5" borderId="55" xfId="1" applyFont="1" applyFill="1" applyBorder="1" applyAlignment="1">
      <alignment horizontal="center" vertical="center"/>
    </xf>
    <xf numFmtId="0" fontId="1" fillId="5" borderId="52" xfId="1" applyFont="1" applyFill="1" applyBorder="1" applyAlignment="1">
      <alignment horizontal="center" vertical="center"/>
    </xf>
    <xf numFmtId="0" fontId="1" fillId="5" borderId="56" xfId="1" applyFont="1" applyFill="1" applyBorder="1" applyAlignment="1">
      <alignment horizontal="center" vertical="center"/>
    </xf>
    <xf numFmtId="0" fontId="1" fillId="0" borderId="55" xfId="1" applyFont="1" applyBorder="1" applyAlignment="1">
      <alignment horizontal="center" vertical="center"/>
    </xf>
    <xf numFmtId="0" fontId="1" fillId="0" borderId="52" xfId="1" applyFont="1" applyBorder="1" applyAlignment="1">
      <alignment horizontal="center" vertical="center"/>
    </xf>
    <xf numFmtId="0" fontId="1" fillId="0" borderId="56" xfId="1" applyFont="1" applyBorder="1" applyAlignment="1">
      <alignment horizontal="center" vertical="center"/>
    </xf>
    <xf numFmtId="4" fontId="1" fillId="0" borderId="54" xfId="0" applyNumberFormat="1" applyFont="1" applyFill="1" applyBorder="1" applyAlignment="1">
      <alignment horizontal="left" vertical="center" indent="24"/>
    </xf>
    <xf numFmtId="4" fontId="1" fillId="0" borderId="53" xfId="0" applyNumberFormat="1" applyFont="1" applyFill="1" applyBorder="1" applyAlignment="1">
      <alignment horizontal="left" vertical="center" indent="24"/>
    </xf>
    <xf numFmtId="4" fontId="1" fillId="0" borderId="51" xfId="0" applyNumberFormat="1" applyFont="1" applyFill="1" applyBorder="1" applyAlignment="1">
      <alignment horizontal="left" vertical="center" indent="24"/>
    </xf>
    <xf numFmtId="4" fontId="2" fillId="0" borderId="4" xfId="0" applyNumberFormat="1" applyFont="1" applyFill="1" applyBorder="1" applyAlignment="1">
      <alignment horizontal="left" vertical="center" indent="24"/>
    </xf>
    <xf numFmtId="4" fontId="2" fillId="0" borderId="0" xfId="0" applyNumberFormat="1" applyFont="1" applyFill="1" applyBorder="1" applyAlignment="1">
      <alignment horizontal="left" vertical="center" indent="24"/>
    </xf>
    <xf numFmtId="4" fontId="2" fillId="0" borderId="5" xfId="0" applyNumberFormat="1" applyFont="1" applyFill="1" applyBorder="1" applyAlignment="1">
      <alignment horizontal="left" vertical="center" indent="24"/>
    </xf>
    <xf numFmtId="4" fontId="2" fillId="0" borderId="6" xfId="0" applyNumberFormat="1" applyFont="1" applyFill="1" applyBorder="1" applyAlignment="1">
      <alignment horizontal="left" vertical="center" indent="24"/>
    </xf>
    <xf numFmtId="4" fontId="2" fillId="0" borderId="7" xfId="0" applyNumberFormat="1" applyFont="1" applyFill="1" applyBorder="1" applyAlignment="1">
      <alignment horizontal="left" vertical="center" indent="24"/>
    </xf>
    <xf numFmtId="4" fontId="2" fillId="0" borderId="8" xfId="0" applyNumberFormat="1" applyFont="1" applyFill="1" applyBorder="1" applyAlignment="1">
      <alignment horizontal="left" vertical="center" indent="24"/>
    </xf>
    <xf numFmtId="4" fontId="1" fillId="0" borderId="47" xfId="81" applyNumberFormat="1" applyFont="1" applyFill="1" applyBorder="1" applyAlignment="1">
      <alignment horizontal="left" vertical="center" wrapText="1"/>
    </xf>
    <xf numFmtId="4" fontId="1" fillId="0" borderId="49" xfId="81" applyNumberFormat="1" applyFont="1" applyFill="1" applyBorder="1" applyAlignment="1">
      <alignment horizontal="left" vertical="center" wrapText="1"/>
    </xf>
    <xf numFmtId="4" fontId="1" fillId="0" borderId="29" xfId="81" applyNumberFormat="1" applyFont="1" applyFill="1" applyBorder="1" applyAlignment="1">
      <alignment horizontal="left" vertical="center"/>
    </xf>
    <xf numFmtId="4" fontId="1" fillId="0" borderId="27" xfId="81" applyNumberFormat="1" applyFont="1" applyFill="1" applyBorder="1" applyAlignment="1">
      <alignment horizontal="left" vertical="center"/>
    </xf>
    <xf numFmtId="14" fontId="1" fillId="0" borderId="33" xfId="81" quotePrefix="1" applyNumberFormat="1" applyFont="1" applyFill="1" applyBorder="1" applyAlignment="1">
      <alignment horizontal="center" vertical="center"/>
    </xf>
    <xf numFmtId="14" fontId="1" fillId="0" borderId="34" xfId="81" quotePrefix="1" applyNumberFormat="1" applyFont="1" applyFill="1" applyBorder="1" applyAlignment="1">
      <alignment horizontal="center" vertical="center"/>
    </xf>
    <xf numFmtId="3" fontId="1" fillId="0" borderId="25" xfId="81" applyNumberFormat="1" applyFont="1" applyFill="1" applyBorder="1" applyAlignment="1">
      <alignment horizontal="left" vertical="center"/>
    </xf>
    <xf numFmtId="3" fontId="1" fillId="0" borderId="30" xfId="81" applyNumberFormat="1" applyFont="1" applyFill="1" applyBorder="1" applyAlignment="1">
      <alignment horizontal="left" vertical="center"/>
    </xf>
    <xf numFmtId="0" fontId="1" fillId="0" borderId="102" xfId="82" applyFont="1" applyBorder="1" applyAlignment="1">
      <alignment horizontal="right" vertical="center"/>
    </xf>
    <xf numFmtId="0" fontId="1" fillId="0" borderId="78" xfId="82" applyFont="1" applyBorder="1" applyAlignment="1">
      <alignment horizontal="right" vertical="center"/>
    </xf>
    <xf numFmtId="0" fontId="1" fillId="0" borderId="112" xfId="82" applyNumberFormat="1" applyFont="1" applyBorder="1" applyAlignment="1">
      <alignment horizontal="right" vertical="center"/>
    </xf>
    <xf numFmtId="0" fontId="1" fillId="0" borderId="113" xfId="82" applyNumberFormat="1" applyFont="1" applyBorder="1" applyAlignment="1">
      <alignment horizontal="right" vertical="center"/>
    </xf>
    <xf numFmtId="0" fontId="1" fillId="0" borderId="94" xfId="0" applyFont="1" applyFill="1" applyBorder="1" applyAlignment="1">
      <alignment horizontal="left" vertical="center" indent="30"/>
    </xf>
    <xf numFmtId="0" fontId="1" fillId="0" borderId="95" xfId="0" applyFont="1" applyFill="1" applyBorder="1" applyAlignment="1">
      <alignment horizontal="left" vertical="center" indent="30"/>
    </xf>
    <xf numFmtId="0" fontId="1" fillId="0" borderId="96" xfId="0" applyFont="1" applyFill="1" applyBorder="1" applyAlignment="1">
      <alignment horizontal="left" vertical="center" indent="30"/>
    </xf>
    <xf numFmtId="0" fontId="2" fillId="0" borderId="97" xfId="0" applyFont="1" applyFill="1" applyBorder="1" applyAlignment="1">
      <alignment horizontal="left" vertical="center" indent="30"/>
    </xf>
    <xf numFmtId="0" fontId="2" fillId="0" borderId="98" xfId="0" applyFont="1" applyFill="1" applyBorder="1" applyAlignment="1">
      <alignment horizontal="left" vertical="center" indent="30"/>
    </xf>
    <xf numFmtId="0" fontId="2" fillId="0" borderId="99" xfId="0" applyFont="1" applyFill="1" applyBorder="1" applyAlignment="1">
      <alignment horizontal="left" vertical="center" indent="30"/>
    </xf>
    <xf numFmtId="0" fontId="2" fillId="0" borderId="100" xfId="0" applyFont="1" applyFill="1" applyBorder="1" applyAlignment="1">
      <alignment horizontal="left" vertical="center" indent="30"/>
    </xf>
    <xf numFmtId="4" fontId="1" fillId="0" borderId="48" xfId="81" applyNumberFormat="1" applyFont="1" applyFill="1" applyBorder="1" applyAlignment="1">
      <alignment horizontal="left" vertical="center" wrapText="1"/>
    </xf>
    <xf numFmtId="0" fontId="1" fillId="0" borderId="79" xfId="82" applyFont="1" applyBorder="1" applyAlignment="1">
      <alignment horizontal="left" vertical="center"/>
    </xf>
    <xf numFmtId="0" fontId="2" fillId="0" borderId="81" xfId="82" applyFont="1" applyBorder="1" applyAlignment="1">
      <alignment horizontal="left" vertical="center"/>
    </xf>
    <xf numFmtId="0" fontId="1" fillId="0" borderId="85" xfId="82" applyFont="1" applyBorder="1" applyAlignment="1">
      <alignment horizontal="left" vertical="center"/>
    </xf>
    <xf numFmtId="0" fontId="2" fillId="0" borderId="81" xfId="83" applyFont="1" applyBorder="1" applyAlignment="1">
      <alignment horizontal="left"/>
    </xf>
    <xf numFmtId="0" fontId="29" fillId="29" borderId="97" xfId="82" applyFont="1" applyFill="1" applyBorder="1" applyAlignment="1">
      <alignment horizontal="center" vertical="center"/>
    </xf>
    <xf numFmtId="0" fontId="29" fillId="29" borderId="77" xfId="82" applyFont="1" applyFill="1" applyBorder="1" applyAlignment="1">
      <alignment horizontal="center" vertical="center"/>
    </xf>
    <xf numFmtId="0" fontId="29" fillId="29" borderId="101" xfId="82" applyFont="1" applyFill="1" applyBorder="1" applyAlignment="1">
      <alignment horizontal="center" vertical="center"/>
    </xf>
    <xf numFmtId="0" fontId="2" fillId="0" borderId="117" xfId="82" applyFont="1" applyBorder="1" applyAlignment="1">
      <alignment horizontal="center" vertical="center"/>
    </xf>
    <xf numFmtId="0" fontId="2" fillId="0" borderId="118" xfId="82" applyFont="1" applyBorder="1" applyAlignment="1">
      <alignment horizontal="center" vertical="center"/>
    </xf>
    <xf numFmtId="0" fontId="2" fillId="0" borderId="103" xfId="82" applyFont="1" applyBorder="1" applyAlignment="1">
      <alignment horizontal="center" vertical="center"/>
    </xf>
    <xf numFmtId="0" fontId="2" fillId="0" borderId="80" xfId="82" applyFont="1" applyBorder="1" applyAlignment="1">
      <alignment horizontal="center" vertical="center"/>
    </xf>
    <xf numFmtId="0" fontId="1" fillId="0" borderId="81" xfId="82" applyFont="1" applyBorder="1" applyAlignment="1">
      <alignment horizontal="left" vertical="center"/>
    </xf>
    <xf numFmtId="4" fontId="1" fillId="0" borderId="28" xfId="81" applyNumberFormat="1" applyFont="1" applyFill="1" applyBorder="1" applyAlignment="1">
      <alignment horizontal="left" vertical="center"/>
    </xf>
    <xf numFmtId="3" fontId="1" fillId="0" borderId="26" xfId="81" applyNumberFormat="1" applyFont="1" applyFill="1" applyBorder="1" applyAlignment="1">
      <alignment horizontal="left" vertical="center"/>
    </xf>
    <xf numFmtId="0" fontId="1" fillId="0" borderId="115" xfId="82" applyFont="1" applyBorder="1" applyAlignment="1">
      <alignment horizontal="center" vertical="top"/>
    </xf>
    <xf numFmtId="0" fontId="1" fillId="0" borderId="116" xfId="82" applyFont="1" applyBorder="1" applyAlignment="1">
      <alignment horizontal="center" vertical="top"/>
    </xf>
    <xf numFmtId="0" fontId="2" fillId="0" borderId="97" xfId="83" applyFont="1" applyBorder="1" applyAlignment="1">
      <alignment horizontal="center"/>
    </xf>
    <xf numFmtId="0" fontId="2" fillId="0" borderId="0" xfId="83" applyFont="1" applyBorder="1" applyAlignment="1">
      <alignment horizontal="center"/>
    </xf>
    <xf numFmtId="0" fontId="2" fillId="0" borderId="98" xfId="83" applyFont="1" applyBorder="1" applyAlignment="1">
      <alignment horizontal="center"/>
    </xf>
    <xf numFmtId="166" fontId="1" fillId="2" borderId="59" xfId="8" applyFont="1" applyFill="1" applyBorder="1" applyAlignment="1">
      <alignment horizontal="center" vertical="center"/>
    </xf>
    <xf numFmtId="170" fontId="2" fillId="0" borderId="47" xfId="0" applyNumberFormat="1" applyFont="1" applyFill="1" applyBorder="1" applyAlignment="1">
      <alignment vertical="center"/>
    </xf>
    <xf numFmtId="170" fontId="2" fillId="0" borderId="48" xfId="0" applyNumberFormat="1" applyFont="1" applyFill="1" applyBorder="1" applyAlignment="1">
      <alignment vertical="center"/>
    </xf>
    <xf numFmtId="170" fontId="2" fillId="0" borderId="29" xfId="0" applyNumberFormat="1" applyFont="1" applyFill="1" applyBorder="1" applyAlignment="1">
      <alignment vertical="center"/>
    </xf>
    <xf numFmtId="170" fontId="2" fillId="0" borderId="28" xfId="0" applyNumberFormat="1" applyFont="1" applyFill="1" applyBorder="1" applyAlignment="1">
      <alignment vertical="center"/>
    </xf>
    <xf numFmtId="166" fontId="1" fillId="0" borderId="33" xfId="8" quotePrefix="1" applyFont="1" applyFill="1" applyBorder="1" applyAlignment="1">
      <alignment vertical="center"/>
    </xf>
    <xf numFmtId="166" fontId="1" fillId="0" borderId="34" xfId="8" quotePrefix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6" borderId="47" xfId="0" applyFont="1" applyFill="1" applyBorder="1" applyAlignment="1">
      <alignment horizontal="left" vertical="center"/>
    </xf>
    <xf numFmtId="0" fontId="2" fillId="6" borderId="49" xfId="0" applyFont="1" applyFill="1" applyBorder="1" applyAlignment="1">
      <alignment horizontal="left" vertical="center"/>
    </xf>
    <xf numFmtId="0" fontId="2" fillId="6" borderId="29" xfId="0" applyFont="1" applyFill="1" applyBorder="1" applyAlignment="1">
      <alignment horizontal="left" vertical="center"/>
    </xf>
    <xf numFmtId="0" fontId="2" fillId="6" borderId="27" xfId="0" applyFont="1" applyFill="1" applyBorder="1" applyAlignment="1">
      <alignment horizontal="left" vertical="center"/>
    </xf>
    <xf numFmtId="170" fontId="2" fillId="6" borderId="25" xfId="0" applyNumberFormat="1" applyFont="1" applyFill="1" applyBorder="1" applyAlignment="1">
      <alignment horizontal="left" vertical="center"/>
    </xf>
    <xf numFmtId="170" fontId="2" fillId="6" borderId="30" xfId="0" applyNumberFormat="1" applyFont="1" applyFill="1" applyBorder="1" applyAlignment="1">
      <alignment horizontal="left" vertical="center"/>
    </xf>
    <xf numFmtId="9" fontId="1" fillId="2" borderId="59" xfId="7" applyFont="1" applyFill="1" applyBorder="1" applyAlignment="1">
      <alignment horizontal="center" vertical="center"/>
    </xf>
    <xf numFmtId="0" fontId="1" fillId="6" borderId="54" xfId="0" applyFont="1" applyFill="1" applyBorder="1" applyAlignment="1">
      <alignment horizontal="left" vertical="center" indent="25"/>
    </xf>
    <xf numFmtId="0" fontId="1" fillId="6" borderId="53" xfId="0" applyFont="1" applyFill="1" applyBorder="1" applyAlignment="1">
      <alignment horizontal="left" vertical="center" indent="25"/>
    </xf>
  </cellXfs>
  <cellStyles count="117">
    <cellStyle name="20% - Ênfase1 2" xfId="11"/>
    <cellStyle name="20% - Ênfase2 2" xfId="12"/>
    <cellStyle name="20% - Ênfase3 2" xfId="13"/>
    <cellStyle name="20% - Ênfase4 2" xfId="14"/>
    <cellStyle name="20% - Ênfase5 2" xfId="15"/>
    <cellStyle name="20% - Ênfase6 2" xfId="16"/>
    <cellStyle name="40% - Ênfase1 2" xfId="17"/>
    <cellStyle name="40% - Ênfase2 2" xfId="18"/>
    <cellStyle name="40% - Ênfase3 2" xfId="19"/>
    <cellStyle name="40% - Ênfase4 2" xfId="20"/>
    <cellStyle name="40% - Ênfase5 2" xfId="21"/>
    <cellStyle name="40% - Ênfase6 2" xfId="22"/>
    <cellStyle name="60% - Ênfase1 2" xfId="23"/>
    <cellStyle name="60% - Ênfase2 2" xfId="24"/>
    <cellStyle name="60% - Ênfase3 2" xfId="25"/>
    <cellStyle name="60% - Ênfase4 2" xfId="26"/>
    <cellStyle name="60% - Ênfase5 2" xfId="27"/>
    <cellStyle name="60% - Ênfase6 2" xfId="28"/>
    <cellStyle name="Bom 2" xfId="29"/>
    <cellStyle name="Cálculo 2" xfId="30"/>
    <cellStyle name="Cálculo 2 2" xfId="31"/>
    <cellStyle name="Cálculo 2 3" xfId="32"/>
    <cellStyle name="Cálculo 2 4" xfId="33"/>
    <cellStyle name="Célula de Verificação 2" xfId="34"/>
    <cellStyle name="Célula de Verificação 2 2" xfId="35"/>
    <cellStyle name="Célula de Verificação 2 3" xfId="36"/>
    <cellStyle name="Célula Vinculada 2" xfId="37"/>
    <cellStyle name="Célula Vinculada 2 2" xfId="38"/>
    <cellStyle name="Célula Vinculada 2 3" xfId="39"/>
    <cellStyle name="Célula Vinculada 2 4" xfId="40"/>
    <cellStyle name="Comma 2" xfId="85"/>
    <cellStyle name="Ênfase1 2" xfId="41"/>
    <cellStyle name="Ênfase2 2" xfId="42"/>
    <cellStyle name="Ênfase3 2" xfId="43"/>
    <cellStyle name="Ênfase4 2" xfId="44"/>
    <cellStyle name="Ênfase5 2" xfId="45"/>
    <cellStyle name="Ênfase6 2" xfId="46"/>
    <cellStyle name="Entrada 2" xfId="47"/>
    <cellStyle name="Entrada 2 2" xfId="48"/>
    <cellStyle name="Entrada 2 3" xfId="49"/>
    <cellStyle name="Entrada 2 4" xfId="50"/>
    <cellStyle name="Euro" xfId="86"/>
    <cellStyle name="Incorreto 2" xfId="51"/>
    <cellStyle name="Indefinido" xfId="87"/>
    <cellStyle name="Milliers_Água-nov" xfId="88"/>
    <cellStyle name="Moeda 2" xfId="3"/>
    <cellStyle name="Moeda 2 2" xfId="79"/>
    <cellStyle name="Moeda 3" xfId="10"/>
    <cellStyle name="Moeda 4" xfId="89"/>
    <cellStyle name="Neutra 2" xfId="52"/>
    <cellStyle name="Normal" xfId="0" builtinId="0"/>
    <cellStyle name="Normal 2" xfId="1"/>
    <cellStyle name="Normal 2 2" xfId="53"/>
    <cellStyle name="Normal 2 3" xfId="83"/>
    <cellStyle name="Normal 2_Material" xfId="90"/>
    <cellStyle name="Normal 3" xfId="54"/>
    <cellStyle name="Normal 3 2" xfId="91"/>
    <cellStyle name="Normal 3_Material" xfId="92"/>
    <cellStyle name="Normal 4" xfId="55"/>
    <cellStyle name="Normal 4 2" xfId="9"/>
    <cellStyle name="Normal 5" xfId="4"/>
    <cellStyle name="Normal_Modelo de Planilha detalhada da proposta " xfId="81"/>
    <cellStyle name="Normal_PP-VI" xfId="82"/>
    <cellStyle name="Nota 2" xfId="56"/>
    <cellStyle name="Nota 2 2" xfId="57"/>
    <cellStyle name="Nota 2 3" xfId="58"/>
    <cellStyle name="Nota 2 4" xfId="59"/>
    <cellStyle name="Porcentagem" xfId="7" builtinId="5"/>
    <cellStyle name="Porcentagem 2" xfId="60"/>
    <cellStyle name="Saída 2" xfId="61"/>
    <cellStyle name="Saída 2 2" xfId="62"/>
    <cellStyle name="Saída 2 3" xfId="63"/>
    <cellStyle name="Saída 2 4" xfId="64"/>
    <cellStyle name="Separador de milhares [0] 2" xfId="65"/>
    <cellStyle name="Separador de milhares [0] 3" xfId="93"/>
    <cellStyle name="Separador de milhares [0] 4" xfId="94"/>
    <cellStyle name="Separador de milhares [0] 5" xfId="95"/>
    <cellStyle name="Separador de milhares 2" xfId="5"/>
    <cellStyle name="Separador de milhares 2 2" xfId="80"/>
    <cellStyle name="Separador de milhares 2 3" xfId="84"/>
    <cellStyle name="Separador de milhares 3" xfId="96"/>
    <cellStyle name="Separador de milhares 3 2" xfId="97"/>
    <cellStyle name="Separador de milhares 3 3" xfId="98"/>
    <cellStyle name="Separador de milhares 4" xfId="99"/>
    <cellStyle name="Separador de milhares 4 2" xfId="66"/>
    <cellStyle name="Separador de milhares 5" xfId="100"/>
    <cellStyle name="Separador de milhares 6" xfId="101"/>
    <cellStyle name="Separador de milhares 7" xfId="102"/>
    <cellStyle name="Texto de Aviso 2" xfId="67"/>
    <cellStyle name="Texto Explicativo 2" xfId="68"/>
    <cellStyle name="Título 1 1" xfId="69"/>
    <cellStyle name="Título 1 1 1" xfId="70"/>
    <cellStyle name="Título 1 1 1 1" xfId="103"/>
    <cellStyle name="Título 1 1 1 1 1" xfId="104"/>
    <cellStyle name="Título 1 1 1 1 1 1" xfId="105"/>
    <cellStyle name="Título 1 1 1 1 1 1 1" xfId="106"/>
    <cellStyle name="Título 1 1 1 1 1 1 1 1" xfId="107"/>
    <cellStyle name="Título 1 1 1 1 1 1 1 1 1" xfId="108"/>
    <cellStyle name="Título 1 1 1 1 1 1 1 1 1 1" xfId="109"/>
    <cellStyle name="Título 1 1 1 1 1 1 1 1 1 1 1" xfId="110"/>
    <cellStyle name="Título 1 1 1 1 1 1 1 1 1 1_16ª Boletim de Medição - Parcial 04.08.09" xfId="111"/>
    <cellStyle name="Título 1 1 1 1 1 1 1 1 1_13ª_B Medição - Santana_do_Ipanema - final_válida 12.05.09" xfId="112"/>
    <cellStyle name="Título 1 1 1 1 1_15º Boletim de Medição de Santana do Ipanema" xfId="113"/>
    <cellStyle name="Título 1 1 1_Preços de Referência PIMA_ PMAB_Edital_08_auto_cotada_30_10" xfId="114"/>
    <cellStyle name="Título 1 1_-Anexo corrigido 11 04VERSÃO P IMPRESSÃO 05_11_08" xfId="115"/>
    <cellStyle name="Título 1 2" xfId="71"/>
    <cellStyle name="Título 2 2" xfId="72"/>
    <cellStyle name="Título 3 2" xfId="73"/>
    <cellStyle name="Título 4 2" xfId="74"/>
    <cellStyle name="Título 5" xfId="116"/>
    <cellStyle name="Total 2" xfId="75"/>
    <cellStyle name="Total 2 2" xfId="76"/>
    <cellStyle name="Total 2 3" xfId="77"/>
    <cellStyle name="Total 2 4" xfId="78"/>
    <cellStyle name="Vírgula" xfId="6" builtinId="3"/>
    <cellStyle name="Vírgula 2" xfId="2"/>
    <cellStyle name="Vírgula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142883</xdr:colOff>
      <xdr:row>0</xdr:row>
      <xdr:rowOff>37243</xdr:rowOff>
    </xdr:from>
    <xdr:to>
      <xdr:col>2</xdr:col>
      <xdr:colOff>1055551</xdr:colOff>
      <xdr:row>2</xdr:row>
      <xdr:rowOff>129029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83" y="37243"/>
          <a:ext cx="1808018" cy="4156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2</xdr:col>
      <xdr:colOff>960293</xdr:colOff>
      <xdr:row>2</xdr:row>
      <xdr:rowOff>129886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"/>
          <a:ext cx="1808018" cy="415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2</xdr:col>
      <xdr:colOff>960293</xdr:colOff>
      <xdr:row>2</xdr:row>
      <xdr:rowOff>129886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"/>
          <a:ext cx="1808018" cy="415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2</xdr:col>
      <xdr:colOff>750743</xdr:colOff>
      <xdr:row>2</xdr:row>
      <xdr:rowOff>129886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"/>
          <a:ext cx="1808018" cy="415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133349</xdr:colOff>
      <xdr:row>0</xdr:row>
      <xdr:rowOff>38100</xdr:rowOff>
    </xdr:from>
    <xdr:to>
      <xdr:col>1</xdr:col>
      <xdr:colOff>1229063</xdr:colOff>
      <xdr:row>2</xdr:row>
      <xdr:rowOff>122432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3349" y="38100"/>
          <a:ext cx="1810089" cy="40818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436267</xdr:colOff>
      <xdr:row>2</xdr:row>
      <xdr:rowOff>123825</xdr:rowOff>
    </xdr:to>
    <xdr:pic>
      <xdr:nvPicPr>
        <xdr:cNvPr id="3" name="Imagem 2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2312692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142883</xdr:colOff>
      <xdr:row>0</xdr:row>
      <xdr:rowOff>37243</xdr:rowOff>
    </xdr:from>
    <xdr:to>
      <xdr:col>2</xdr:col>
      <xdr:colOff>1055551</xdr:colOff>
      <xdr:row>2</xdr:row>
      <xdr:rowOff>129029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83" y="37243"/>
          <a:ext cx="1808018" cy="4156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RR/Projetos/CODEVASF/Automa&#231;&#227;o%20Itaparica%202011/Projeto%20Caititua%20a%20Lagoas/ZE%20COSTA%202010/PPBR%20O&amp;M%202010/Planilhas%20de%20O%20e%20M%20%20-%20O&amp;M%20PPBR%20vers&#227;o%20final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RR/Projetos/CODEVASF/Automa&#231;&#227;o%20Itaparica%202011/Temp/Baixo%20Acara&#250;/Relat&#243;rio%20de%20S&#237;ntese/Relat&#243;rio%20Final%20(Guy)/Planilhas%20Or&#231;amento/Pr%20Etap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RR/Projetos/CODEVASF/Automa&#231;&#227;o%20Itaparica%202011/temp/PROJETEC/SOUSA/Varzeas%20de%20Sousa/K2%20Varzeas%20de%20Sousa/Pr%20Eta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_GRR/Projetos/CODEVASF/Automa&#231;&#227;o%20Itaparica%202011/PONTAL2/Vira%20Beiju/Documents%20and%20Settings/ilsa.lima/Meus%20documentos/GRD-UEP/GRD-UEP%202009/PLANILHAS/Joca%20Marques/UNIDADES%20ESCOLARES/escola/Or&#231;am_Escola%202%20salas_Joca%20Marques-M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5">
          <cell r="D5">
            <v>0.25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ária"/>
      <sheetName val="Composições"/>
      <sheetName val="Insumo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view="pageBreakPreview" zoomScale="130" zoomScaleSheetLayoutView="130" workbookViewId="0">
      <selection activeCell="A5" sqref="A5:C5"/>
    </sheetView>
  </sheetViews>
  <sheetFormatPr defaultRowHeight="12.75" x14ac:dyDescent="0.25"/>
  <cols>
    <col min="1" max="1" width="4.7109375" style="73" customWidth="1"/>
    <col min="2" max="2" width="8.7109375" style="73" customWidth="1"/>
    <col min="3" max="3" width="44.7109375" style="73" customWidth="1"/>
    <col min="4" max="4" width="9.7109375" style="73" customWidth="1"/>
    <col min="5" max="5" width="10.85546875" style="73" bestFit="1" customWidth="1"/>
    <col min="6" max="6" width="11.42578125" style="73" bestFit="1" customWidth="1"/>
    <col min="7" max="7" width="12.5703125" style="73" customWidth="1"/>
    <col min="8" max="8" width="11" style="73" customWidth="1"/>
    <col min="9" max="9" width="9.5703125" style="73" bestFit="1" customWidth="1"/>
    <col min="10" max="16384" width="9.140625" style="73"/>
  </cols>
  <sheetData>
    <row r="1" spans="1:10" s="47" customFormat="1" x14ac:dyDescent="0.25">
      <c r="A1" s="402" t="s">
        <v>0</v>
      </c>
      <c r="B1" s="403"/>
      <c r="C1" s="403"/>
      <c r="D1" s="403"/>
      <c r="E1" s="403"/>
      <c r="F1" s="404"/>
    </row>
    <row r="2" spans="1:10" s="47" customFormat="1" x14ac:dyDescent="0.25">
      <c r="A2" s="405" t="s">
        <v>1</v>
      </c>
      <c r="B2" s="406"/>
      <c r="C2" s="406"/>
      <c r="D2" s="406"/>
      <c r="E2" s="406"/>
      <c r="F2" s="407"/>
    </row>
    <row r="3" spans="1:10" s="47" customFormat="1" x14ac:dyDescent="0.25">
      <c r="A3" s="408" t="s">
        <v>2</v>
      </c>
      <c r="B3" s="409"/>
      <c r="C3" s="409"/>
      <c r="D3" s="409"/>
      <c r="E3" s="409"/>
      <c r="F3" s="410"/>
    </row>
    <row r="4" spans="1:10" s="49" customFormat="1" x14ac:dyDescent="0.25">
      <c r="A4" s="48"/>
      <c r="B4" s="48"/>
      <c r="C4" s="48"/>
      <c r="D4" s="48"/>
      <c r="E4" s="48"/>
      <c r="F4" s="48"/>
      <c r="G4" s="48"/>
    </row>
    <row r="5" spans="1:10" s="47" customFormat="1" ht="24.75" customHeight="1" x14ac:dyDescent="0.25">
      <c r="A5" s="411" t="s">
        <v>1620</v>
      </c>
      <c r="B5" s="412"/>
      <c r="C5" s="413"/>
      <c r="D5" s="50" t="s">
        <v>147</v>
      </c>
      <c r="E5" s="51">
        <f>F13</f>
        <v>0</v>
      </c>
      <c r="F5" s="52" t="s">
        <v>3</v>
      </c>
    </row>
    <row r="6" spans="1:10" s="47" customFormat="1" ht="25.5" customHeight="1" x14ac:dyDescent="0.25">
      <c r="A6" s="414" t="s">
        <v>495</v>
      </c>
      <c r="B6" s="415"/>
      <c r="C6" s="416"/>
      <c r="D6" s="53" t="s">
        <v>148</v>
      </c>
      <c r="E6" s="54">
        <f>E13</f>
        <v>0</v>
      </c>
      <c r="F6" s="417" t="s">
        <v>1259</v>
      </c>
    </row>
    <row r="7" spans="1:10" s="47" customFormat="1" x14ac:dyDescent="0.25">
      <c r="A7" s="419" t="s">
        <v>317</v>
      </c>
      <c r="B7" s="420"/>
      <c r="C7" s="421"/>
      <c r="D7" s="55" t="s">
        <v>149</v>
      </c>
      <c r="E7" s="56">
        <f>D13</f>
        <v>0</v>
      </c>
      <c r="F7" s="418"/>
    </row>
    <row r="8" spans="1:10" s="49" customFormat="1" x14ac:dyDescent="0.25">
      <c r="A8" s="48"/>
      <c r="B8" s="48"/>
      <c r="C8" s="48"/>
      <c r="D8" s="57"/>
      <c r="E8" s="58"/>
      <c r="F8" s="59"/>
      <c r="G8" s="48"/>
    </row>
    <row r="9" spans="1:10" s="9" customFormat="1" x14ac:dyDescent="0.25">
      <c r="A9" s="400" t="s">
        <v>4</v>
      </c>
      <c r="B9" s="400" t="s">
        <v>5</v>
      </c>
      <c r="C9" s="400" t="s">
        <v>6</v>
      </c>
      <c r="D9" s="401" t="s">
        <v>284</v>
      </c>
      <c r="E9" s="401"/>
      <c r="F9" s="401" t="s">
        <v>285</v>
      </c>
      <c r="G9" s="47"/>
    </row>
    <row r="10" spans="1:10" s="9" customFormat="1" x14ac:dyDescent="0.25">
      <c r="A10" s="400"/>
      <c r="B10" s="400"/>
      <c r="C10" s="400"/>
      <c r="D10" s="60" t="s">
        <v>286</v>
      </c>
      <c r="E10" s="61" t="s">
        <v>287</v>
      </c>
      <c r="F10" s="401"/>
      <c r="G10" s="62"/>
    </row>
    <row r="11" spans="1:10" s="9" customFormat="1" x14ac:dyDescent="0.25">
      <c r="A11" s="66">
        <v>1</v>
      </c>
      <c r="B11" s="63"/>
      <c r="C11" s="80" t="s">
        <v>288</v>
      </c>
      <c r="D11" s="202"/>
      <c r="E11" s="203">
        <f>'01_S. AUX'!G5</f>
        <v>0</v>
      </c>
      <c r="F11" s="294">
        <f>SUM(D11:E11)</f>
        <v>0</v>
      </c>
      <c r="G11" s="62"/>
      <c r="H11" s="65"/>
    </row>
    <row r="12" spans="1:10" x14ac:dyDescent="0.25">
      <c r="A12" s="66">
        <v>2</v>
      </c>
      <c r="B12" s="67"/>
      <c r="C12" s="68" t="s">
        <v>489</v>
      </c>
      <c r="D12" s="204">
        <f>'02_OBRA_N.N.L'!G7</f>
        <v>0</v>
      </c>
      <c r="E12" s="204">
        <f>'02_OBRA_N.N.L'!G6</f>
        <v>0</v>
      </c>
      <c r="F12" s="70">
        <f>SUM(D12:E12)</f>
        <v>0</v>
      </c>
      <c r="G12" s="71"/>
      <c r="H12" s="72"/>
      <c r="J12" s="74"/>
    </row>
    <row r="13" spans="1:10" x14ac:dyDescent="0.25">
      <c r="A13" s="75"/>
      <c r="B13" s="76"/>
      <c r="C13" s="77" t="s">
        <v>289</v>
      </c>
      <c r="D13" s="78">
        <f>SUM(D12:D12)</f>
        <v>0</v>
      </c>
      <c r="E13" s="78">
        <f>SUM(E11:E12)</f>
        <v>0</v>
      </c>
      <c r="F13" s="78">
        <f>SUM(D13:E13)</f>
        <v>0</v>
      </c>
      <c r="G13" s="79"/>
      <c r="H13" s="74"/>
      <c r="J13" s="74"/>
    </row>
  </sheetData>
  <mergeCells count="12">
    <mergeCell ref="A1:F1"/>
    <mergeCell ref="A2:F2"/>
    <mergeCell ref="A3:F3"/>
    <mergeCell ref="A5:C5"/>
    <mergeCell ref="A6:C6"/>
    <mergeCell ref="F6:F7"/>
    <mergeCell ref="A7:C7"/>
    <mergeCell ref="A9:A10"/>
    <mergeCell ref="B9:B10"/>
    <mergeCell ref="C9:C10"/>
    <mergeCell ref="D9:E9"/>
    <mergeCell ref="F9:F10"/>
  </mergeCells>
  <printOptions horizontalCentered="1"/>
  <pageMargins left="0.39370078740157483" right="0.39370078740157483" top="0.78740157480314965" bottom="0.39370078740157483" header="0.19685039370078741" footer="0.19685039370078741"/>
  <pageSetup paperSize="9" orientation="portrait" r:id="rId1"/>
  <headerFooter>
    <oddFooter>&amp;R&amp;"Arial Narrow,Normal"&amp;6&amp;F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H22"/>
  <sheetViews>
    <sheetView view="pageBreakPreview" zoomScale="130" zoomScaleNormal="100" zoomScaleSheetLayoutView="130" workbookViewId="0">
      <pane ySplit="9" topLeftCell="A16" activePane="bottomLeft" state="frozen"/>
      <selection activeCell="F11" sqref="F11"/>
      <selection pane="bottomLeft" activeCell="F19" sqref="F19"/>
    </sheetView>
  </sheetViews>
  <sheetFormatPr defaultRowHeight="12.75" x14ac:dyDescent="0.25"/>
  <cols>
    <col min="1" max="1" width="5.7109375" style="12" customWidth="1"/>
    <col min="2" max="2" width="9.85546875" style="9" customWidth="1"/>
    <col min="3" max="3" width="32.85546875" style="12" customWidth="1"/>
    <col min="4" max="4" width="4.85546875" style="9" customWidth="1"/>
    <col min="5" max="5" width="14.5703125" style="9" bestFit="1" customWidth="1"/>
    <col min="6" max="6" width="14.28515625" style="9" bestFit="1" customWidth="1"/>
    <col min="7" max="7" width="15" style="9" bestFit="1" customWidth="1"/>
    <col min="8" max="16384" width="9.140625" style="9"/>
  </cols>
  <sheetData>
    <row r="1" spans="1:8" s="1" customFormat="1" x14ac:dyDescent="0.25">
      <c r="A1" s="430" t="s">
        <v>0</v>
      </c>
      <c r="B1" s="431"/>
      <c r="C1" s="431"/>
      <c r="D1" s="431"/>
      <c r="E1" s="431"/>
      <c r="F1" s="431"/>
      <c r="G1" s="432"/>
    </row>
    <row r="2" spans="1:8" s="1" customFormat="1" x14ac:dyDescent="0.25">
      <c r="A2" s="433" t="s">
        <v>1</v>
      </c>
      <c r="B2" s="434"/>
      <c r="C2" s="434"/>
      <c r="D2" s="434"/>
      <c r="E2" s="434"/>
      <c r="F2" s="434"/>
      <c r="G2" s="435"/>
    </row>
    <row r="3" spans="1:8" s="1" customFormat="1" x14ac:dyDescent="0.25">
      <c r="A3" s="436" t="s">
        <v>2</v>
      </c>
      <c r="B3" s="437"/>
      <c r="C3" s="437"/>
      <c r="D3" s="437"/>
      <c r="E3" s="437"/>
      <c r="F3" s="437"/>
      <c r="G3" s="438"/>
    </row>
    <row r="4" spans="1:8" s="3" customFormat="1" x14ac:dyDescent="0.25">
      <c r="A4" s="2"/>
      <c r="B4" s="2"/>
      <c r="C4" s="2"/>
      <c r="D4" s="2"/>
      <c r="E4" s="2"/>
      <c r="F4" s="281" t="s">
        <v>3</v>
      </c>
      <c r="G4" s="282" t="s">
        <v>1259</v>
      </c>
    </row>
    <row r="5" spans="1:8" s="1" customFormat="1" ht="20.25" customHeight="1" x14ac:dyDescent="0.25">
      <c r="A5" s="422" t="s">
        <v>479</v>
      </c>
      <c r="B5" s="423"/>
      <c r="C5" s="423"/>
      <c r="D5" s="423"/>
      <c r="E5" s="424"/>
      <c r="F5" s="24" t="s">
        <v>147</v>
      </c>
      <c r="G5" s="21">
        <f>G6</f>
        <v>0</v>
      </c>
    </row>
    <row r="6" spans="1:8" s="1" customFormat="1" ht="27.75" customHeight="1" x14ac:dyDescent="0.25">
      <c r="A6" s="427" t="s">
        <v>496</v>
      </c>
      <c r="B6" s="428"/>
      <c r="C6" s="428"/>
      <c r="D6" s="428"/>
      <c r="E6" s="429"/>
      <c r="F6" s="25" t="s">
        <v>148</v>
      </c>
      <c r="G6" s="22">
        <f>G21</f>
        <v>0</v>
      </c>
    </row>
    <row r="7" spans="1:8" s="1" customFormat="1" x14ac:dyDescent="0.25">
      <c r="A7" s="425" t="s">
        <v>491</v>
      </c>
      <c r="B7" s="426"/>
      <c r="C7" s="426"/>
      <c r="D7" s="426"/>
      <c r="E7" s="426"/>
      <c r="F7" s="46"/>
      <c r="G7" s="23"/>
    </row>
    <row r="8" spans="1:8" s="3" customFormat="1" x14ac:dyDescent="0.25">
      <c r="A8" s="2"/>
      <c r="B8" s="2"/>
      <c r="C8" s="2"/>
      <c r="D8" s="6"/>
      <c r="E8" s="2"/>
    </row>
    <row r="9" spans="1:8" x14ac:dyDescent="0.25">
      <c r="A9" s="7" t="s">
        <v>4</v>
      </c>
      <c r="B9" s="7" t="s">
        <v>5</v>
      </c>
      <c r="C9" s="7" t="s">
        <v>6</v>
      </c>
      <c r="D9" s="7" t="s">
        <v>7</v>
      </c>
      <c r="E9" s="8" t="s">
        <v>52</v>
      </c>
      <c r="F9" s="8" t="s">
        <v>53</v>
      </c>
      <c r="G9" s="8" t="s">
        <v>54</v>
      </c>
    </row>
    <row r="10" spans="1:8" x14ac:dyDescent="0.25">
      <c r="A10" s="243"/>
      <c r="B10" s="34"/>
      <c r="C10" s="35"/>
      <c r="D10" s="35"/>
      <c r="E10" s="36"/>
      <c r="F10" s="36"/>
      <c r="G10" s="36"/>
    </row>
    <row r="11" spans="1:8" x14ac:dyDescent="0.25">
      <c r="A11" s="245"/>
      <c r="B11" s="33"/>
      <c r="C11" s="32" t="s">
        <v>163</v>
      </c>
      <c r="D11" s="30"/>
      <c r="E11" s="31"/>
      <c r="F11" s="31"/>
      <c r="G11" s="242"/>
    </row>
    <row r="12" spans="1:8" x14ac:dyDescent="0.25">
      <c r="A12" s="244"/>
      <c r="B12" s="35"/>
      <c r="C12" s="37"/>
      <c r="D12" s="35"/>
      <c r="E12" s="36"/>
      <c r="F12" s="36"/>
      <c r="G12" s="36"/>
    </row>
    <row r="13" spans="1:8" x14ac:dyDescent="0.25">
      <c r="A13" s="246" t="s">
        <v>8</v>
      </c>
      <c r="B13" s="247"/>
      <c r="C13" s="248" t="s">
        <v>1107</v>
      </c>
      <c r="D13" s="249"/>
      <c r="E13" s="249"/>
      <c r="F13" s="249"/>
      <c r="G13" s="250"/>
    </row>
    <row r="14" spans="1:8" x14ac:dyDescent="0.25">
      <c r="A14" s="11" t="s">
        <v>9</v>
      </c>
      <c r="B14" s="14" t="s">
        <v>17</v>
      </c>
      <c r="C14" s="15" t="s">
        <v>18</v>
      </c>
      <c r="D14" s="19" t="s">
        <v>19</v>
      </c>
      <c r="E14" s="14">
        <v>1</v>
      </c>
      <c r="F14" s="13">
        <f>'03 COMP.'!G16</f>
        <v>0</v>
      </c>
      <c r="G14" s="16">
        <f>TRUNC(E14*F14,2)</f>
        <v>0</v>
      </c>
    </row>
    <row r="15" spans="1:8" ht="51" x14ac:dyDescent="0.25">
      <c r="A15" s="11" t="s">
        <v>11</v>
      </c>
      <c r="B15" s="14" t="s">
        <v>1219</v>
      </c>
      <c r="C15" s="17" t="s">
        <v>1240</v>
      </c>
      <c r="D15" s="19" t="s">
        <v>19</v>
      </c>
      <c r="E15" s="14">
        <v>1</v>
      </c>
      <c r="F15" s="13">
        <f>'03 COMP.'!G147</f>
        <v>0</v>
      </c>
      <c r="G15" s="16">
        <f>TRUNC(E15*F15,2)</f>
        <v>0</v>
      </c>
      <c r="H15" s="347"/>
    </row>
    <row r="16" spans="1:8" x14ac:dyDescent="0.25">
      <c r="A16" s="11" t="s">
        <v>13</v>
      </c>
      <c r="B16" s="14" t="s">
        <v>1238</v>
      </c>
      <c r="C16" s="17" t="s">
        <v>1239</v>
      </c>
      <c r="D16" s="19" t="s">
        <v>19</v>
      </c>
      <c r="E16" s="14">
        <v>1</v>
      </c>
      <c r="F16" s="13">
        <f>'03 COMP.'!G161</f>
        <v>0</v>
      </c>
      <c r="G16" s="16">
        <f>TRUNC(E16*F16,2)</f>
        <v>0</v>
      </c>
    </row>
    <row r="17" spans="1:7" x14ac:dyDescent="0.25">
      <c r="A17" s="246" t="s">
        <v>21</v>
      </c>
      <c r="B17" s="247"/>
      <c r="C17" s="248" t="s">
        <v>292</v>
      </c>
      <c r="D17" s="249"/>
      <c r="E17" s="249"/>
      <c r="F17" s="249"/>
      <c r="G17" s="250"/>
    </row>
    <row r="18" spans="1:7" x14ac:dyDescent="0.25">
      <c r="A18" s="11" t="s">
        <v>22</v>
      </c>
      <c r="B18" s="18" t="s">
        <v>291</v>
      </c>
      <c r="C18" s="17" t="s">
        <v>327</v>
      </c>
      <c r="D18" s="19" t="s">
        <v>328</v>
      </c>
      <c r="E18" s="14">
        <v>5</v>
      </c>
      <c r="F18" s="13">
        <v>0</v>
      </c>
      <c r="G18" s="16">
        <f>TRUNC(E18*F18,2)</f>
        <v>0</v>
      </c>
    </row>
    <row r="19" spans="1:7" x14ac:dyDescent="0.25">
      <c r="A19" s="251"/>
      <c r="B19" s="252"/>
      <c r="C19" s="253"/>
      <c r="D19" s="252"/>
      <c r="E19" s="81"/>
      <c r="F19" s="81" t="s">
        <v>203</v>
      </c>
      <c r="G19" s="254">
        <f>SUM(G14:G18)</f>
        <v>0</v>
      </c>
    </row>
    <row r="20" spans="1:7" x14ac:dyDescent="0.25">
      <c r="A20" s="255"/>
      <c r="B20" s="256"/>
      <c r="C20" s="257" t="s">
        <v>143</v>
      </c>
      <c r="D20" s="256" t="s">
        <v>144</v>
      </c>
      <c r="E20" s="293">
        <f>BDI!C33</f>
        <v>0</v>
      </c>
      <c r="F20" s="258"/>
      <c r="G20" s="259">
        <f>ROUND(E20*G19,2)</f>
        <v>0</v>
      </c>
    </row>
    <row r="21" spans="1:7" x14ac:dyDescent="0.25">
      <c r="A21" s="260"/>
      <c r="B21" s="261"/>
      <c r="C21" s="262"/>
      <c r="D21" s="261"/>
      <c r="E21" s="261"/>
      <c r="F21" s="263" t="s">
        <v>204</v>
      </c>
      <c r="G21" s="264">
        <f>G19+G20</f>
        <v>0</v>
      </c>
    </row>
    <row r="22" spans="1:7" x14ac:dyDescent="0.25">
      <c r="B22" s="73"/>
    </row>
  </sheetData>
  <autoFilter ref="A9:G16"/>
  <mergeCells count="6">
    <mergeCell ref="A5:E5"/>
    <mergeCell ref="A7:E7"/>
    <mergeCell ref="A6:E6"/>
    <mergeCell ref="A1:G1"/>
    <mergeCell ref="A2:G2"/>
    <mergeCell ref="A3:G3"/>
  </mergeCells>
  <printOptions horizontalCentered="1"/>
  <pageMargins left="0.39370078740157483" right="0.39370078740157483" top="0.78740157480314965" bottom="0.59055118110236227" header="0.31496062992125984" footer="0.31496062992125984"/>
  <pageSetup paperSize="9" fitToHeight="50" orientation="portrait" horizontalDpi="300" verticalDpi="300" r:id="rId1"/>
  <headerFooter>
    <oddFooter>&amp;R&amp;"Arial Narrow,Normal"&amp;8&amp;F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324"/>
  <sheetViews>
    <sheetView zoomScaleNormal="100" zoomScaleSheetLayoutView="100" workbookViewId="0">
      <pane xSplit="7" ySplit="9" topLeftCell="H10" activePane="bottomRight" state="frozen"/>
      <selection activeCell="F11" sqref="F11"/>
      <selection pane="topRight" activeCell="F11" sqref="F11"/>
      <selection pane="bottomLeft" activeCell="F11" sqref="F11"/>
      <selection pane="bottomRight" activeCell="I15" sqref="I15"/>
    </sheetView>
  </sheetViews>
  <sheetFormatPr defaultRowHeight="12.75" x14ac:dyDescent="0.25"/>
  <cols>
    <col min="1" max="1" width="5.7109375" style="12" customWidth="1"/>
    <col min="2" max="2" width="9.85546875" style="9" customWidth="1"/>
    <col min="3" max="3" width="32.85546875" style="12" customWidth="1"/>
    <col min="4" max="4" width="4.85546875" style="9" customWidth="1"/>
    <col min="5" max="5" width="14.5703125" style="9" bestFit="1" customWidth="1"/>
    <col min="6" max="6" width="14.28515625" style="9" bestFit="1" customWidth="1"/>
    <col min="7" max="7" width="15" style="9" bestFit="1" customWidth="1"/>
    <col min="8" max="16384" width="9.140625" style="9"/>
  </cols>
  <sheetData>
    <row r="1" spans="1:7" s="1" customFormat="1" x14ac:dyDescent="0.25">
      <c r="A1" s="430" t="s">
        <v>0</v>
      </c>
      <c r="B1" s="431"/>
      <c r="C1" s="431"/>
      <c r="D1" s="431"/>
      <c r="E1" s="431"/>
      <c r="F1" s="431"/>
      <c r="G1" s="432"/>
    </row>
    <row r="2" spans="1:7" s="1" customFormat="1" x14ac:dyDescent="0.25">
      <c r="A2" s="433" t="s">
        <v>1</v>
      </c>
      <c r="B2" s="434"/>
      <c r="C2" s="434"/>
      <c r="D2" s="434"/>
      <c r="E2" s="434"/>
      <c r="F2" s="434"/>
      <c r="G2" s="435"/>
    </row>
    <row r="3" spans="1:7" s="1" customFormat="1" x14ac:dyDescent="0.25">
      <c r="A3" s="436" t="s">
        <v>2</v>
      </c>
      <c r="B3" s="437"/>
      <c r="C3" s="437"/>
      <c r="D3" s="437"/>
      <c r="E3" s="437"/>
      <c r="F3" s="437"/>
      <c r="G3" s="438"/>
    </row>
    <row r="4" spans="1:7" s="3" customFormat="1" x14ac:dyDescent="0.25">
      <c r="A4" s="269"/>
      <c r="B4" s="2"/>
      <c r="C4" s="2"/>
      <c r="D4" s="2"/>
      <c r="E4" s="2"/>
      <c r="F4" s="268" t="s">
        <v>3</v>
      </c>
      <c r="G4" s="5" t="s">
        <v>1259</v>
      </c>
    </row>
    <row r="5" spans="1:7" s="1" customFormat="1" ht="15" customHeight="1" x14ac:dyDescent="0.25">
      <c r="A5" s="439" t="s">
        <v>479</v>
      </c>
      <c r="B5" s="440"/>
      <c r="C5" s="440"/>
      <c r="D5" s="440"/>
      <c r="E5" s="440"/>
      <c r="F5" s="266" t="s">
        <v>147</v>
      </c>
      <c r="G5" s="267">
        <f>G6+G7</f>
        <v>0</v>
      </c>
    </row>
    <row r="6" spans="1:7" s="1" customFormat="1" ht="15" customHeight="1" x14ac:dyDescent="0.25">
      <c r="A6" s="439" t="s">
        <v>497</v>
      </c>
      <c r="B6" s="440"/>
      <c r="C6" s="440"/>
      <c r="D6" s="440"/>
      <c r="E6" s="440"/>
      <c r="F6" s="25" t="s">
        <v>148</v>
      </c>
      <c r="G6" s="22">
        <f>G111</f>
        <v>0</v>
      </c>
    </row>
    <row r="7" spans="1:7" s="1" customFormat="1" ht="25.5" x14ac:dyDescent="0.25">
      <c r="A7" s="425" t="s">
        <v>490</v>
      </c>
      <c r="B7" s="426"/>
      <c r="C7" s="426"/>
      <c r="D7" s="426"/>
      <c r="E7" s="426"/>
      <c r="F7" s="46" t="s">
        <v>275</v>
      </c>
      <c r="G7" s="23">
        <f>G323</f>
        <v>0</v>
      </c>
    </row>
    <row r="8" spans="1:7" s="3" customFormat="1" x14ac:dyDescent="0.25">
      <c r="A8" s="270"/>
      <c r="B8" s="2"/>
      <c r="C8" s="2"/>
      <c r="D8" s="6"/>
      <c r="E8" s="2"/>
    </row>
    <row r="9" spans="1:7" x14ac:dyDescent="0.25">
      <c r="A9" s="265" t="s">
        <v>4</v>
      </c>
      <c r="B9" s="7" t="s">
        <v>5</v>
      </c>
      <c r="C9" s="7" t="s">
        <v>6</v>
      </c>
      <c r="D9" s="7" t="s">
        <v>7</v>
      </c>
      <c r="E9" s="8" t="s">
        <v>52</v>
      </c>
      <c r="F9" s="8" t="s">
        <v>53</v>
      </c>
      <c r="G9" s="8" t="s">
        <v>54</v>
      </c>
    </row>
    <row r="10" spans="1:7" x14ac:dyDescent="0.25">
      <c r="A10" s="271"/>
      <c r="B10" s="35"/>
      <c r="C10" s="35"/>
      <c r="D10" s="35"/>
      <c r="E10" s="36"/>
      <c r="F10" s="36"/>
      <c r="G10" s="36"/>
    </row>
    <row r="11" spans="1:7" x14ac:dyDescent="0.25">
      <c r="A11" s="245"/>
      <c r="B11" s="40"/>
      <c r="C11" s="32" t="s">
        <v>163</v>
      </c>
      <c r="D11" s="30"/>
      <c r="E11" s="31"/>
      <c r="F11" s="31"/>
      <c r="G11" s="242"/>
    </row>
    <row r="12" spans="1:7" x14ac:dyDescent="0.25">
      <c r="A12" s="35"/>
      <c r="B12" s="35"/>
      <c r="C12" s="35"/>
      <c r="D12" s="35"/>
      <c r="E12" s="36"/>
      <c r="F12" s="36"/>
      <c r="G12" s="36"/>
    </row>
    <row r="13" spans="1:7" x14ac:dyDescent="0.25">
      <c r="A13" s="295" t="s">
        <v>8</v>
      </c>
      <c r="B13" s="296"/>
      <c r="C13" s="297" t="s">
        <v>498</v>
      </c>
      <c r="D13" s="298"/>
      <c r="E13" s="311"/>
      <c r="F13" s="311"/>
      <c r="G13" s="312"/>
    </row>
    <row r="14" spans="1:7" ht="25.5" x14ac:dyDescent="0.25">
      <c r="A14" s="299" t="s">
        <v>9</v>
      </c>
      <c r="B14" s="14" t="s">
        <v>10</v>
      </c>
      <c r="C14" s="301" t="s">
        <v>140</v>
      </c>
      <c r="D14" s="14" t="s">
        <v>499</v>
      </c>
      <c r="E14" s="205">
        <v>1</v>
      </c>
      <c r="F14" s="13">
        <f>ROUND(VLOOKUP(B14,'03 COMP.'!$A$10:$G$698,7,FALSE),2)</f>
        <v>0</v>
      </c>
      <c r="G14" s="234">
        <f>ROUND(E14*F14,2)</f>
        <v>0</v>
      </c>
    </row>
    <row r="15" spans="1:7" ht="25.5" x14ac:dyDescent="0.25">
      <c r="A15" s="299" t="s">
        <v>11</v>
      </c>
      <c r="B15" s="300" t="s">
        <v>12</v>
      </c>
      <c r="C15" s="301" t="s">
        <v>141</v>
      </c>
      <c r="D15" s="14" t="s">
        <v>499</v>
      </c>
      <c r="E15" s="205">
        <v>1</v>
      </c>
      <c r="F15" s="13">
        <f>ROUND(VLOOKUP(B15,'03 COMP.'!$A$10:$G$698,7,FALSE),2)</f>
        <v>0</v>
      </c>
      <c r="G15" s="234">
        <f t="shared" ref="G15:G87" si="0">ROUND(E15*F15,2)</f>
        <v>0</v>
      </c>
    </row>
    <row r="16" spans="1:7" ht="51" x14ac:dyDescent="0.25">
      <c r="A16" s="299" t="s">
        <v>13</v>
      </c>
      <c r="B16" s="314" t="s">
        <v>59</v>
      </c>
      <c r="C16" s="301" t="s">
        <v>337</v>
      </c>
      <c r="D16" s="14" t="s">
        <v>338</v>
      </c>
      <c r="E16" s="205">
        <v>37.5</v>
      </c>
      <c r="F16" s="13">
        <f>ROUND(VLOOKUP(B16,'03 COMP.'!$A$10:$G$698,7,FALSE),2)</f>
        <v>0</v>
      </c>
      <c r="G16" s="234">
        <f t="shared" si="0"/>
        <v>0</v>
      </c>
    </row>
    <row r="17" spans="1:7" ht="38.25" x14ac:dyDescent="0.25">
      <c r="A17" s="299" t="s">
        <v>14</v>
      </c>
      <c r="B17" s="300" t="s">
        <v>61</v>
      </c>
      <c r="C17" s="301" t="s">
        <v>500</v>
      </c>
      <c r="D17" s="14" t="s">
        <v>338</v>
      </c>
      <c r="E17" s="205">
        <v>24</v>
      </c>
      <c r="F17" s="13">
        <f>ROUND(VLOOKUP(B17,'03 COMP.'!$A$10:$G$698,7,FALSE),2)</f>
        <v>0</v>
      </c>
      <c r="G17" s="234">
        <f t="shared" si="0"/>
        <v>0</v>
      </c>
    </row>
    <row r="18" spans="1:7" ht="38.25" x14ac:dyDescent="0.25">
      <c r="A18" s="299" t="s">
        <v>15</v>
      </c>
      <c r="B18" s="300" t="s">
        <v>60</v>
      </c>
      <c r="C18" s="301" t="s">
        <v>381</v>
      </c>
      <c r="D18" s="14" t="s">
        <v>338</v>
      </c>
      <c r="E18" s="205">
        <v>32</v>
      </c>
      <c r="F18" s="13">
        <f>ROUND(VLOOKUP(B18,'03 COMP.'!$A$10:$G$698,7,FALSE),2)</f>
        <v>0</v>
      </c>
      <c r="G18" s="234">
        <f t="shared" si="0"/>
        <v>0</v>
      </c>
    </row>
    <row r="19" spans="1:7" ht="25.5" x14ac:dyDescent="0.25">
      <c r="A19" s="399" t="s">
        <v>16</v>
      </c>
      <c r="B19" s="10" t="s">
        <v>1442</v>
      </c>
      <c r="C19" s="302" t="s">
        <v>1443</v>
      </c>
      <c r="D19" s="303" t="s">
        <v>338</v>
      </c>
      <c r="E19" s="205">
        <v>2500</v>
      </c>
      <c r="F19" s="13">
        <f>ROUND(VLOOKUP(B19,'03 COMP.'!$A$10:$G$698,7,FALSE),2)</f>
        <v>0</v>
      </c>
      <c r="G19" s="234">
        <f t="shared" si="0"/>
        <v>0</v>
      </c>
    </row>
    <row r="20" spans="1:7" ht="25.5" x14ac:dyDescent="0.25">
      <c r="A20" s="299" t="s">
        <v>20</v>
      </c>
      <c r="B20" s="26" t="s">
        <v>63</v>
      </c>
      <c r="C20" s="302" t="s">
        <v>413</v>
      </c>
      <c r="D20" s="303" t="s">
        <v>338</v>
      </c>
      <c r="E20" s="205">
        <v>15</v>
      </c>
      <c r="F20" s="13">
        <f>ROUND(VLOOKUP(B20,'03 COMP.'!$A$10:$G$698,7,FALSE),2)</f>
        <v>0</v>
      </c>
      <c r="G20" s="234">
        <f t="shared" si="0"/>
        <v>0</v>
      </c>
    </row>
    <row r="21" spans="1:7" ht="25.5" x14ac:dyDescent="0.25">
      <c r="A21" s="299" t="s">
        <v>58</v>
      </c>
      <c r="B21" s="39" t="s">
        <v>501</v>
      </c>
      <c r="C21" s="302" t="s">
        <v>502</v>
      </c>
      <c r="D21" s="303" t="s">
        <v>338</v>
      </c>
      <c r="E21" s="205">
        <v>428</v>
      </c>
      <c r="F21" s="13">
        <f>ROUND(VLOOKUP(B21,'03 COMP.'!$A$10:$G$698,7,FALSE),2)</f>
        <v>0</v>
      </c>
      <c r="G21" s="234">
        <f t="shared" si="0"/>
        <v>0</v>
      </c>
    </row>
    <row r="22" spans="1:7" ht="38.25" x14ac:dyDescent="0.25">
      <c r="A22" s="299" t="s">
        <v>504</v>
      </c>
      <c r="B22" s="300" t="s">
        <v>62</v>
      </c>
      <c r="C22" s="301" t="s">
        <v>503</v>
      </c>
      <c r="D22" s="14" t="s">
        <v>338</v>
      </c>
      <c r="E22" s="205">
        <v>19.5</v>
      </c>
      <c r="F22" s="13">
        <f>ROUND(VLOOKUP(B22,'03 COMP.'!$A$10:$G$698,7,FALSE),2)</f>
        <v>0</v>
      </c>
      <c r="G22" s="234">
        <f t="shared" si="0"/>
        <v>0</v>
      </c>
    </row>
    <row r="23" spans="1:7" ht="25.5" x14ac:dyDescent="0.25">
      <c r="A23" s="299" t="s">
        <v>613</v>
      </c>
      <c r="B23" s="304" t="s">
        <v>62</v>
      </c>
      <c r="C23" s="301" t="s">
        <v>505</v>
      </c>
      <c r="D23" s="14" t="s">
        <v>338</v>
      </c>
      <c r="E23" s="205">
        <v>19.5</v>
      </c>
      <c r="F23" s="13">
        <f>ROUND(VLOOKUP(B23,'03 COMP.'!$A$10:$G$698,7,FALSE),2)</f>
        <v>0</v>
      </c>
      <c r="G23" s="234">
        <f t="shared" si="0"/>
        <v>0</v>
      </c>
    </row>
    <row r="24" spans="1:7" x14ac:dyDescent="0.25">
      <c r="A24" s="295" t="s">
        <v>21</v>
      </c>
      <c r="B24" s="296"/>
      <c r="C24" s="297" t="s">
        <v>506</v>
      </c>
      <c r="D24" s="298"/>
      <c r="E24" s="308"/>
      <c r="F24" s="309"/>
      <c r="G24" s="310"/>
    </row>
    <row r="25" spans="1:7" ht="51" x14ac:dyDescent="0.25">
      <c r="A25" s="305" t="s">
        <v>22</v>
      </c>
      <c r="B25" s="10" t="s">
        <v>110</v>
      </c>
      <c r="C25" s="302" t="s">
        <v>507</v>
      </c>
      <c r="D25" s="303" t="s">
        <v>24</v>
      </c>
      <c r="E25" s="205">
        <v>491.1</v>
      </c>
      <c r="F25" s="13">
        <f>ROUND(VLOOKUP(B25,'03 COMP.'!$A$10:$G$698,7,FALSE),2)</f>
        <v>0</v>
      </c>
      <c r="G25" s="234">
        <f t="shared" si="0"/>
        <v>0</v>
      </c>
    </row>
    <row r="26" spans="1:7" ht="38.25" x14ac:dyDescent="0.25">
      <c r="A26" s="305" t="s">
        <v>23</v>
      </c>
      <c r="B26" s="10" t="s">
        <v>1444</v>
      </c>
      <c r="C26" s="306" t="s">
        <v>1445</v>
      </c>
      <c r="D26" s="26" t="s">
        <v>24</v>
      </c>
      <c r="E26" s="205">
        <v>739.12</v>
      </c>
      <c r="F26" s="13">
        <f>ROUND(VLOOKUP(B26,'03 COMP.'!$A$10:$G$698,7,FALSE),2)</f>
        <v>0</v>
      </c>
      <c r="G26" s="234">
        <f t="shared" si="0"/>
        <v>0</v>
      </c>
    </row>
    <row r="27" spans="1:7" ht="25.5" x14ac:dyDescent="0.25">
      <c r="A27" s="305" t="s">
        <v>508</v>
      </c>
      <c r="B27" s="10" t="s">
        <v>108</v>
      </c>
      <c r="C27" s="306" t="s">
        <v>414</v>
      </c>
      <c r="D27" s="26" t="s">
        <v>24</v>
      </c>
      <c r="E27" s="205">
        <v>171.81</v>
      </c>
      <c r="F27" s="13">
        <f>ROUND(VLOOKUP(B27,'03 COMP.'!$A$10:$G$698,7,FALSE),2)</f>
        <v>0</v>
      </c>
      <c r="G27" s="234">
        <f t="shared" si="0"/>
        <v>0</v>
      </c>
    </row>
    <row r="28" spans="1:7" x14ac:dyDescent="0.25">
      <c r="A28" s="305" t="s">
        <v>511</v>
      </c>
      <c r="B28" s="10" t="s">
        <v>1235</v>
      </c>
      <c r="C28" s="306" t="s">
        <v>1236</v>
      </c>
      <c r="D28" s="26" t="s">
        <v>338</v>
      </c>
      <c r="E28" s="205">
        <v>416.4</v>
      </c>
      <c r="F28" s="13">
        <f>ROUND(VLOOKUP(B28,'03 COMP.'!$A$10:$G$698,7,FALSE),2)</f>
        <v>0</v>
      </c>
      <c r="G28" s="234">
        <f t="shared" ref="G28" si="1">ROUND(E28*F28,2)</f>
        <v>0</v>
      </c>
    </row>
    <row r="29" spans="1:7" ht="25.5" x14ac:dyDescent="0.25">
      <c r="A29" s="305" t="s">
        <v>512</v>
      </c>
      <c r="B29" s="39" t="s">
        <v>509</v>
      </c>
      <c r="C29" s="302" t="s">
        <v>510</v>
      </c>
      <c r="D29" s="303" t="s">
        <v>24</v>
      </c>
      <c r="E29" s="205">
        <v>350</v>
      </c>
      <c r="F29" s="13">
        <f>ROUND(VLOOKUP(B29,'03 COMP.'!$A$10:$G$698,7,FALSE),2)</f>
        <v>0</v>
      </c>
      <c r="G29" s="234">
        <f t="shared" si="0"/>
        <v>0</v>
      </c>
    </row>
    <row r="30" spans="1:7" ht="25.5" x14ac:dyDescent="0.25">
      <c r="A30" s="305" t="s">
        <v>513</v>
      </c>
      <c r="B30" s="10" t="s">
        <v>65</v>
      </c>
      <c r="C30" s="302" t="s">
        <v>420</v>
      </c>
      <c r="D30" s="303" t="s">
        <v>24</v>
      </c>
      <c r="E30" s="205">
        <v>85.92</v>
      </c>
      <c r="F30" s="13">
        <f>ROUND(VLOOKUP(B30,'03 COMP.'!$A$10:$G$698,7,FALSE),2)</f>
        <v>0</v>
      </c>
      <c r="G30" s="234">
        <f t="shared" si="0"/>
        <v>0</v>
      </c>
    </row>
    <row r="31" spans="1:7" ht="38.25" x14ac:dyDescent="0.25">
      <c r="A31" s="305" t="s">
        <v>514</v>
      </c>
      <c r="B31" s="10" t="s">
        <v>66</v>
      </c>
      <c r="C31" s="302" t="s">
        <v>421</v>
      </c>
      <c r="D31" s="303" t="s">
        <v>24</v>
      </c>
      <c r="E31" s="205">
        <v>626.29</v>
      </c>
      <c r="F31" s="13">
        <f>ROUND(VLOOKUP(B31,'03 COMP.'!$A$10:$G$698,7,FALSE),2)</f>
        <v>0</v>
      </c>
      <c r="G31" s="234">
        <f t="shared" si="0"/>
        <v>0</v>
      </c>
    </row>
    <row r="32" spans="1:7" ht="25.5" x14ac:dyDescent="0.25">
      <c r="A32" s="305" t="s">
        <v>516</v>
      </c>
      <c r="B32" s="10" t="s">
        <v>107</v>
      </c>
      <c r="C32" s="302" t="s">
        <v>25</v>
      </c>
      <c r="D32" s="303" t="s">
        <v>24</v>
      </c>
      <c r="E32" s="205">
        <v>71.28</v>
      </c>
      <c r="F32" s="13">
        <f>ROUND(VLOOKUP(B32,'03 COMP.'!$A$10:$G$698,7,FALSE),2)</f>
        <v>0</v>
      </c>
      <c r="G32" s="234">
        <f t="shared" si="0"/>
        <v>0</v>
      </c>
    </row>
    <row r="33" spans="1:7" ht="25.5" x14ac:dyDescent="0.25">
      <c r="A33" s="305" t="s">
        <v>1234</v>
      </c>
      <c r="B33" s="10" t="s">
        <v>55</v>
      </c>
      <c r="C33" s="302" t="s">
        <v>515</v>
      </c>
      <c r="D33" s="303" t="s">
        <v>24</v>
      </c>
      <c r="E33" s="205">
        <v>71.28</v>
      </c>
      <c r="F33" s="13">
        <f>ROUND(VLOOKUP(B33,'03 COMP.'!$A$10:$G$698,7,FALSE),2)</f>
        <v>0</v>
      </c>
      <c r="G33" s="234">
        <f t="shared" si="0"/>
        <v>0</v>
      </c>
    </row>
    <row r="34" spans="1:7" x14ac:dyDescent="0.25">
      <c r="A34" s="305" t="s">
        <v>1619</v>
      </c>
      <c r="B34" s="10" t="s">
        <v>64</v>
      </c>
      <c r="C34" s="302" t="s">
        <v>417</v>
      </c>
      <c r="D34" s="303" t="s">
        <v>24</v>
      </c>
      <c r="E34" s="205">
        <v>613.88</v>
      </c>
      <c r="F34" s="13">
        <f>ROUND(VLOOKUP(B34,'03 COMP.'!$A$10:$G$698,7,FALSE),2)</f>
        <v>0</v>
      </c>
      <c r="G34" s="234">
        <f t="shared" si="0"/>
        <v>0</v>
      </c>
    </row>
    <row r="35" spans="1:7" x14ac:dyDescent="0.25">
      <c r="A35" s="295" t="s">
        <v>27</v>
      </c>
      <c r="B35" s="296"/>
      <c r="C35" s="297" t="s">
        <v>517</v>
      </c>
      <c r="D35" s="298"/>
      <c r="E35" s="308"/>
      <c r="F35" s="309"/>
      <c r="G35" s="312"/>
    </row>
    <row r="36" spans="1:7" ht="38.25" x14ac:dyDescent="0.25">
      <c r="A36" s="305" t="s">
        <v>28</v>
      </c>
      <c r="B36" s="10" t="s">
        <v>72</v>
      </c>
      <c r="C36" s="313" t="s">
        <v>518</v>
      </c>
      <c r="D36" s="303" t="s">
        <v>24</v>
      </c>
      <c r="E36" s="205">
        <v>33.840000000000003</v>
      </c>
      <c r="F36" s="13">
        <f>ROUND(VLOOKUP(B36,'03 COMP.'!$A$10:$G$698,7,FALSE),2)</f>
        <v>0</v>
      </c>
      <c r="G36" s="234">
        <f t="shared" si="0"/>
        <v>0</v>
      </c>
    </row>
    <row r="37" spans="1:7" ht="38.25" x14ac:dyDescent="0.25">
      <c r="A37" s="305" t="s">
        <v>29</v>
      </c>
      <c r="B37" s="10" t="s">
        <v>69</v>
      </c>
      <c r="C37" s="302" t="s">
        <v>330</v>
      </c>
      <c r="D37" s="303" t="s">
        <v>338</v>
      </c>
      <c r="E37" s="205">
        <v>821.48</v>
      </c>
      <c r="F37" s="13">
        <f>ROUND(VLOOKUP(B37,'03 COMP.'!$A$10:$G$698,7,FALSE),2)</f>
        <v>0</v>
      </c>
      <c r="G37" s="234">
        <f t="shared" si="0"/>
        <v>0</v>
      </c>
    </row>
    <row r="38" spans="1:7" ht="38.25" x14ac:dyDescent="0.25">
      <c r="A38" s="305" t="s">
        <v>30</v>
      </c>
      <c r="B38" s="10" t="s">
        <v>519</v>
      </c>
      <c r="C38" s="302" t="s">
        <v>520</v>
      </c>
      <c r="D38" s="303" t="s">
        <v>236</v>
      </c>
      <c r="E38" s="205">
        <v>5788</v>
      </c>
      <c r="F38" s="13">
        <f>ROUND(VLOOKUP(B38,'03 COMP.'!$A$10:$G$698,7,FALSE),2)</f>
        <v>0</v>
      </c>
      <c r="G38" s="234">
        <f t="shared" si="0"/>
        <v>0</v>
      </c>
    </row>
    <row r="39" spans="1:7" ht="38.25" x14ac:dyDescent="0.25">
      <c r="A39" s="305" t="s">
        <v>31</v>
      </c>
      <c r="B39" s="10" t="s">
        <v>521</v>
      </c>
      <c r="C39" s="302" t="s">
        <v>1152</v>
      </c>
      <c r="D39" s="303" t="s">
        <v>236</v>
      </c>
      <c r="E39" s="205">
        <v>821</v>
      </c>
      <c r="F39" s="13">
        <f>ROUND(VLOOKUP(B39,'03 COMP.'!$A$10:$G$698,7,FALSE),2)</f>
        <v>0</v>
      </c>
      <c r="G39" s="234">
        <f t="shared" si="0"/>
        <v>0</v>
      </c>
    </row>
    <row r="40" spans="1:7" ht="25.5" x14ac:dyDescent="0.25">
      <c r="A40" s="305" t="s">
        <v>32</v>
      </c>
      <c r="B40" s="10" t="s">
        <v>68</v>
      </c>
      <c r="C40" s="302" t="s">
        <v>522</v>
      </c>
      <c r="D40" s="303" t="s">
        <v>24</v>
      </c>
      <c r="E40" s="205">
        <v>9.32</v>
      </c>
      <c r="F40" s="13">
        <f>ROUND(VLOOKUP(B40,'03 COMP.'!$A$10:$G$698,7,FALSE),2)</f>
        <v>0</v>
      </c>
      <c r="G40" s="234">
        <f t="shared" si="0"/>
        <v>0</v>
      </c>
    </row>
    <row r="41" spans="1:7" ht="25.5" x14ac:dyDescent="0.25">
      <c r="A41" s="305" t="s">
        <v>154</v>
      </c>
      <c r="B41" s="39" t="s">
        <v>523</v>
      </c>
      <c r="C41" s="302" t="s">
        <v>524</v>
      </c>
      <c r="D41" s="303" t="s">
        <v>24</v>
      </c>
      <c r="E41" s="205">
        <v>132.35</v>
      </c>
      <c r="F41" s="13">
        <f>ROUND(VLOOKUP(B41,'03 COMP.'!$A$10:$G$698,7,FALSE),2)</f>
        <v>0</v>
      </c>
      <c r="G41" s="234">
        <f t="shared" si="0"/>
        <v>0</v>
      </c>
    </row>
    <row r="42" spans="1:7" x14ac:dyDescent="0.25">
      <c r="A42" s="305" t="s">
        <v>525</v>
      </c>
      <c r="B42" s="10" t="s">
        <v>33</v>
      </c>
      <c r="C42" s="302" t="s">
        <v>334</v>
      </c>
      <c r="D42" s="303" t="s">
        <v>24</v>
      </c>
      <c r="E42" s="205">
        <v>24.39</v>
      </c>
      <c r="F42" s="13">
        <f>ROUND(VLOOKUP(B42,'03 COMP.'!$A$10:$G$698,7,FALSE),2)</f>
        <v>0</v>
      </c>
      <c r="G42" s="234">
        <f t="shared" si="0"/>
        <v>0</v>
      </c>
    </row>
    <row r="43" spans="1:7" ht="25.5" x14ac:dyDescent="0.25">
      <c r="A43" s="305" t="s">
        <v>526</v>
      </c>
      <c r="B43" s="10" t="s">
        <v>527</v>
      </c>
      <c r="C43" s="302" t="s">
        <v>528</v>
      </c>
      <c r="D43" s="303" t="s">
        <v>24</v>
      </c>
      <c r="E43" s="205">
        <v>132.36000000000001</v>
      </c>
      <c r="F43" s="13">
        <f>ROUND(VLOOKUP(B43,'03 COMP.'!$A$10:$G$698,7,FALSE),2)</f>
        <v>0</v>
      </c>
      <c r="G43" s="234">
        <f t="shared" si="0"/>
        <v>0</v>
      </c>
    </row>
    <row r="44" spans="1:7" ht="25.5" x14ac:dyDescent="0.25">
      <c r="A44" s="305" t="s">
        <v>529</v>
      </c>
      <c r="B44" s="10" t="s">
        <v>530</v>
      </c>
      <c r="C44" s="302" t="s">
        <v>531</v>
      </c>
      <c r="D44" s="303" t="s">
        <v>338</v>
      </c>
      <c r="E44" s="205">
        <v>25.84</v>
      </c>
      <c r="F44" s="13">
        <f>ROUND(VLOOKUP(B44,'03 COMP.'!$A$10:$G$698,7,FALSE),2)</f>
        <v>0</v>
      </c>
      <c r="G44" s="234">
        <f t="shared" si="0"/>
        <v>0</v>
      </c>
    </row>
    <row r="45" spans="1:7" x14ac:dyDescent="0.25">
      <c r="A45" s="295" t="s">
        <v>34</v>
      </c>
      <c r="B45" s="296"/>
      <c r="C45" s="297" t="s">
        <v>532</v>
      </c>
      <c r="D45" s="298"/>
      <c r="E45" s="308"/>
      <c r="F45" s="309"/>
      <c r="G45" s="310"/>
    </row>
    <row r="46" spans="1:7" x14ac:dyDescent="0.25">
      <c r="A46" s="305" t="s">
        <v>35</v>
      </c>
      <c r="B46" s="10" t="s">
        <v>533</v>
      </c>
      <c r="C46" s="302" t="s">
        <v>534</v>
      </c>
      <c r="D46" s="303" t="s">
        <v>338</v>
      </c>
      <c r="E46" s="205">
        <v>25.84</v>
      </c>
      <c r="F46" s="13">
        <f>ROUND(VLOOKUP(B46,'03 COMP.'!$A$10:$G$698,7,FALSE),2)</f>
        <v>0</v>
      </c>
      <c r="G46" s="234">
        <f t="shared" si="0"/>
        <v>0</v>
      </c>
    </row>
    <row r="47" spans="1:7" ht="25.5" x14ac:dyDescent="0.25">
      <c r="A47" s="305" t="s">
        <v>36</v>
      </c>
      <c r="B47" s="10" t="s">
        <v>535</v>
      </c>
      <c r="C47" s="302" t="s">
        <v>536</v>
      </c>
      <c r="D47" s="303" t="s">
        <v>338</v>
      </c>
      <c r="E47" s="205">
        <v>39</v>
      </c>
      <c r="F47" s="13">
        <f>ROUND(VLOOKUP(B47,'03 COMP.'!$A$10:$G$698,7,FALSE),2)</f>
        <v>0</v>
      </c>
      <c r="G47" s="234">
        <f t="shared" si="0"/>
        <v>0</v>
      </c>
    </row>
    <row r="48" spans="1:7" ht="25.5" x14ac:dyDescent="0.25">
      <c r="A48" s="305" t="s">
        <v>37</v>
      </c>
      <c r="B48" s="39" t="s">
        <v>67</v>
      </c>
      <c r="C48" s="302" t="s">
        <v>331</v>
      </c>
      <c r="D48" s="303" t="s">
        <v>24</v>
      </c>
      <c r="E48" s="205">
        <v>0.13</v>
      </c>
      <c r="F48" s="13">
        <f>ROUND(VLOOKUP(B48,'03 COMP.'!$A$10:$G$698,7,FALSE),2)</f>
        <v>0</v>
      </c>
      <c r="G48" s="234">
        <f t="shared" si="0"/>
        <v>0</v>
      </c>
    </row>
    <row r="49" spans="1:7" x14ac:dyDescent="0.25">
      <c r="A49" s="295" t="s">
        <v>38</v>
      </c>
      <c r="B49" s="296"/>
      <c r="C49" s="297" t="s">
        <v>537</v>
      </c>
      <c r="D49" s="298"/>
      <c r="E49" s="308"/>
      <c r="F49" s="309"/>
      <c r="G49" s="310"/>
    </row>
    <row r="50" spans="1:7" x14ac:dyDescent="0.25">
      <c r="A50" s="305" t="s">
        <v>39</v>
      </c>
      <c r="B50" s="10" t="s">
        <v>538</v>
      </c>
      <c r="C50" s="302" t="s">
        <v>539</v>
      </c>
      <c r="D50" s="303" t="s">
        <v>151</v>
      </c>
      <c r="E50" s="205">
        <v>36.15</v>
      </c>
      <c r="F50" s="13">
        <f>ROUND(VLOOKUP(B50,'03 COMP.'!$A$10:$G$698,7,FALSE),2)</f>
        <v>0</v>
      </c>
      <c r="G50" s="234">
        <f t="shared" si="0"/>
        <v>0</v>
      </c>
    </row>
    <row r="51" spans="1:7" ht="38.25" x14ac:dyDescent="0.25">
      <c r="A51" s="305" t="s">
        <v>40</v>
      </c>
      <c r="B51" s="10" t="s">
        <v>540</v>
      </c>
      <c r="C51" s="302" t="s">
        <v>541</v>
      </c>
      <c r="D51" s="303" t="s">
        <v>338</v>
      </c>
      <c r="E51" s="205">
        <v>77.8</v>
      </c>
      <c r="F51" s="13">
        <f>ROUND(VLOOKUP(B51,'03 COMP.'!$A$10:$G$698,7,FALSE),2)</f>
        <v>0</v>
      </c>
      <c r="G51" s="234">
        <f t="shared" si="0"/>
        <v>0</v>
      </c>
    </row>
    <row r="52" spans="1:7" ht="38.25" x14ac:dyDescent="0.25">
      <c r="A52" s="305" t="s">
        <v>41</v>
      </c>
      <c r="B52" s="10" t="s">
        <v>70</v>
      </c>
      <c r="C52" s="302" t="s">
        <v>542</v>
      </c>
      <c r="D52" s="303" t="s">
        <v>338</v>
      </c>
      <c r="E52" s="205">
        <v>531.03</v>
      </c>
      <c r="F52" s="13">
        <f>ROUND(VLOOKUP(B52,'03 COMP.'!$A$10:$G$698,7,FALSE),2)</f>
        <v>0</v>
      </c>
      <c r="G52" s="234">
        <f t="shared" si="0"/>
        <v>0</v>
      </c>
    </row>
    <row r="53" spans="1:7" ht="25.5" x14ac:dyDescent="0.25">
      <c r="A53" s="305" t="s">
        <v>42</v>
      </c>
      <c r="B53" s="10" t="s">
        <v>543</v>
      </c>
      <c r="C53" s="302" t="s">
        <v>544</v>
      </c>
      <c r="D53" s="303" t="s">
        <v>338</v>
      </c>
      <c r="E53" s="205">
        <v>1520.78</v>
      </c>
      <c r="F53" s="13">
        <f>ROUND(VLOOKUP(B53,'03 COMP.'!$A$10:$G$698,7,FALSE),2)</f>
        <v>0</v>
      </c>
      <c r="G53" s="234">
        <f t="shared" si="0"/>
        <v>0</v>
      </c>
    </row>
    <row r="54" spans="1:7" ht="25.5" x14ac:dyDescent="0.25">
      <c r="A54" s="305" t="s">
        <v>155</v>
      </c>
      <c r="B54" s="26" t="s">
        <v>545</v>
      </c>
      <c r="C54" s="302" t="s">
        <v>546</v>
      </c>
      <c r="D54" s="303" t="s">
        <v>338</v>
      </c>
      <c r="E54" s="205">
        <v>325.62</v>
      </c>
      <c r="F54" s="13">
        <f>ROUND(VLOOKUP(B54,'03 COMP.'!$A$10:$G$698,7,FALSE),2)</f>
        <v>0</v>
      </c>
      <c r="G54" s="234">
        <f t="shared" si="0"/>
        <v>0</v>
      </c>
    </row>
    <row r="55" spans="1:7" ht="25.5" x14ac:dyDescent="0.25">
      <c r="A55" s="305" t="s">
        <v>547</v>
      </c>
      <c r="B55" s="10" t="s">
        <v>548</v>
      </c>
      <c r="C55" s="302" t="s">
        <v>549</v>
      </c>
      <c r="D55" s="303" t="s">
        <v>338</v>
      </c>
      <c r="E55" s="205">
        <v>1559.12</v>
      </c>
      <c r="F55" s="13">
        <f>ROUND(VLOOKUP(B55,'03 COMP.'!$A$10:$G$698,7,FALSE),2)</f>
        <v>0</v>
      </c>
      <c r="G55" s="234">
        <f t="shared" si="0"/>
        <v>0</v>
      </c>
    </row>
    <row r="56" spans="1:7" ht="25.5" x14ac:dyDescent="0.25">
      <c r="A56" s="305" t="s">
        <v>550</v>
      </c>
      <c r="B56" s="26" t="s">
        <v>551</v>
      </c>
      <c r="C56" s="302" t="s">
        <v>552</v>
      </c>
      <c r="D56" s="303" t="s">
        <v>338</v>
      </c>
      <c r="E56" s="205">
        <v>97.74</v>
      </c>
      <c r="F56" s="13">
        <f>ROUND(VLOOKUP(B56,'03 COMP.'!$A$10:$G$698,7,FALSE),2)</f>
        <v>0</v>
      </c>
      <c r="G56" s="234">
        <f t="shared" si="0"/>
        <v>0</v>
      </c>
    </row>
    <row r="57" spans="1:7" ht="25.5" x14ac:dyDescent="0.25">
      <c r="A57" s="305" t="s">
        <v>553</v>
      </c>
      <c r="B57" s="26" t="s">
        <v>554</v>
      </c>
      <c r="C57" s="302" t="s">
        <v>555</v>
      </c>
      <c r="D57" s="303" t="s">
        <v>338</v>
      </c>
      <c r="E57" s="205">
        <v>162.81</v>
      </c>
      <c r="F57" s="13">
        <f>ROUND(VLOOKUP(B57,'03 COMP.'!$A$10:$G$698,7,FALSE),2)</f>
        <v>0</v>
      </c>
      <c r="G57" s="234">
        <f t="shared" si="0"/>
        <v>0</v>
      </c>
    </row>
    <row r="58" spans="1:7" ht="25.5" x14ac:dyDescent="0.25">
      <c r="A58" s="305" t="s">
        <v>556</v>
      </c>
      <c r="B58" s="10" t="s">
        <v>71</v>
      </c>
      <c r="C58" s="302" t="s">
        <v>332</v>
      </c>
      <c r="D58" s="303" t="s">
        <v>338</v>
      </c>
      <c r="E58" s="205">
        <v>940</v>
      </c>
      <c r="F58" s="13">
        <f>ROUND(VLOOKUP(B58,'03 COMP.'!$A$10:$G$698,7,FALSE),2)</f>
        <v>0</v>
      </c>
      <c r="G58" s="234">
        <f t="shared" si="0"/>
        <v>0</v>
      </c>
    </row>
    <row r="59" spans="1:7" x14ac:dyDescent="0.25">
      <c r="A59" s="295" t="s">
        <v>43</v>
      </c>
      <c r="B59" s="296"/>
      <c r="C59" s="297" t="s">
        <v>557</v>
      </c>
      <c r="D59" s="298"/>
      <c r="E59" s="308"/>
      <c r="F59" s="309"/>
      <c r="G59" s="310"/>
    </row>
    <row r="60" spans="1:7" ht="25.5" x14ac:dyDescent="0.25">
      <c r="A60" s="305" t="s">
        <v>44</v>
      </c>
      <c r="B60" s="10" t="s">
        <v>199</v>
      </c>
      <c r="C60" s="302" t="s">
        <v>464</v>
      </c>
      <c r="D60" s="303" t="s">
        <v>19</v>
      </c>
      <c r="E60" s="205">
        <v>1</v>
      </c>
      <c r="F60" s="13">
        <f>ROUND(VLOOKUP(B60,'03 COMP.'!$A$10:$G$698,7,FALSE),2)</f>
        <v>0</v>
      </c>
      <c r="G60" s="234">
        <f t="shared" si="0"/>
        <v>0</v>
      </c>
    </row>
    <row r="61" spans="1:7" ht="51" x14ac:dyDescent="0.25">
      <c r="A61" s="305" t="s">
        <v>45</v>
      </c>
      <c r="B61" s="10" t="s">
        <v>196</v>
      </c>
      <c r="C61" s="302" t="s">
        <v>446</v>
      </c>
      <c r="D61" s="303" t="s">
        <v>19</v>
      </c>
      <c r="E61" s="205">
        <v>1</v>
      </c>
      <c r="F61" s="13">
        <f>ROUND(VLOOKUP(B61,'03 COMP.'!$A$10:$G$698,7,FALSE),2)</f>
        <v>0</v>
      </c>
      <c r="G61" s="234">
        <f t="shared" si="0"/>
        <v>0</v>
      </c>
    </row>
    <row r="62" spans="1:7" ht="51" x14ac:dyDescent="0.25">
      <c r="A62" s="305" t="s">
        <v>46</v>
      </c>
      <c r="B62" s="10" t="s">
        <v>198</v>
      </c>
      <c r="C62" s="302" t="s">
        <v>458</v>
      </c>
      <c r="D62" s="303" t="s">
        <v>19</v>
      </c>
      <c r="E62" s="205">
        <v>1</v>
      </c>
      <c r="F62" s="13">
        <f>ROUND(VLOOKUP(B62,'03 COMP.'!$A$10:$G$698,7,FALSE),2)</f>
        <v>0</v>
      </c>
      <c r="G62" s="234">
        <f t="shared" si="0"/>
        <v>0</v>
      </c>
    </row>
    <row r="63" spans="1:7" ht="25.5" x14ac:dyDescent="0.25">
      <c r="A63" s="305" t="s">
        <v>158</v>
      </c>
      <c r="B63" s="26" t="s">
        <v>176</v>
      </c>
      <c r="C63" s="302" t="s">
        <v>462</v>
      </c>
      <c r="D63" s="303" t="s">
        <v>19</v>
      </c>
      <c r="E63" s="205">
        <v>1</v>
      </c>
      <c r="F63" s="13">
        <f>ROUND(VLOOKUP(B63,'03 COMP.'!$A$10:$G$698,7,FALSE),2)</f>
        <v>0</v>
      </c>
      <c r="G63" s="234">
        <f t="shared" si="0"/>
        <v>0</v>
      </c>
    </row>
    <row r="64" spans="1:7" ht="25.5" x14ac:dyDescent="0.25">
      <c r="A64" s="305" t="s">
        <v>172</v>
      </c>
      <c r="B64" s="10" t="s">
        <v>197</v>
      </c>
      <c r="C64" s="302" t="s">
        <v>441</v>
      </c>
      <c r="D64" s="303" t="s">
        <v>19</v>
      </c>
      <c r="E64" s="205">
        <v>1</v>
      </c>
      <c r="F64" s="13">
        <f>ROUND(VLOOKUP(B64,'03 COMP.'!$A$10:$G$698,7,FALSE),2)</f>
        <v>0</v>
      </c>
      <c r="G64" s="234">
        <f t="shared" si="0"/>
        <v>0</v>
      </c>
    </row>
    <row r="65" spans="1:7" ht="38.25" x14ac:dyDescent="0.25">
      <c r="A65" s="305" t="s">
        <v>173</v>
      </c>
      <c r="B65" s="10" t="s">
        <v>200</v>
      </c>
      <c r="C65" s="302" t="s">
        <v>465</v>
      </c>
      <c r="D65" s="303" t="s">
        <v>19</v>
      </c>
      <c r="E65" s="205">
        <v>1</v>
      </c>
      <c r="F65" s="13">
        <f>ROUND(VLOOKUP(B65,'03 COMP.'!$A$10:$G$698,7,FALSE),2)</f>
        <v>0</v>
      </c>
      <c r="G65" s="234">
        <f t="shared" si="0"/>
        <v>0</v>
      </c>
    </row>
    <row r="66" spans="1:7" ht="63.75" x14ac:dyDescent="0.25">
      <c r="A66" s="305" t="s">
        <v>159</v>
      </c>
      <c r="B66" s="45" t="s">
        <v>558</v>
      </c>
      <c r="C66" s="306" t="s">
        <v>559</v>
      </c>
      <c r="D66" s="26" t="s">
        <v>19</v>
      </c>
      <c r="E66" s="205">
        <v>1</v>
      </c>
      <c r="F66" s="13">
        <f>ROUND(VLOOKUP(B66,'03 COMP.'!$A$10:$G$698,7,FALSE),2)</f>
        <v>0</v>
      </c>
      <c r="G66" s="234">
        <f t="shared" si="0"/>
        <v>0</v>
      </c>
    </row>
    <row r="67" spans="1:7" ht="25.5" x14ac:dyDescent="0.25">
      <c r="A67" s="305" t="s">
        <v>160</v>
      </c>
      <c r="B67" s="10" t="s">
        <v>336</v>
      </c>
      <c r="C67" s="306" t="s">
        <v>561</v>
      </c>
      <c r="D67" s="26" t="s">
        <v>19</v>
      </c>
      <c r="E67" s="205">
        <v>2</v>
      </c>
      <c r="F67" s="13">
        <f>ROUND(VLOOKUP(B67,'03 COMP.'!$A$10:$G$698,7,FALSE),2)</f>
        <v>0</v>
      </c>
      <c r="G67" s="234">
        <f t="shared" si="0"/>
        <v>0</v>
      </c>
    </row>
    <row r="68" spans="1:7" ht="25.5" x14ac:dyDescent="0.25">
      <c r="A68" s="305" t="s">
        <v>161</v>
      </c>
      <c r="B68" s="10" t="s">
        <v>333</v>
      </c>
      <c r="C68" s="306" t="s">
        <v>1114</v>
      </c>
      <c r="D68" s="26" t="s">
        <v>19</v>
      </c>
      <c r="E68" s="205">
        <v>1</v>
      </c>
      <c r="F68" s="13">
        <f>ROUND(VLOOKUP(B68,'03 COMP.'!$A$10:$G$698,7,FALSE),2)</f>
        <v>0</v>
      </c>
      <c r="G68" s="234">
        <f t="shared" si="0"/>
        <v>0</v>
      </c>
    </row>
    <row r="69" spans="1:7" x14ac:dyDescent="0.25">
      <c r="A69" s="295" t="s">
        <v>47</v>
      </c>
      <c r="B69" s="296"/>
      <c r="C69" s="297" t="s">
        <v>562</v>
      </c>
      <c r="D69" s="298"/>
      <c r="E69" s="308"/>
      <c r="F69" s="309"/>
      <c r="G69" s="310"/>
    </row>
    <row r="70" spans="1:7" ht="25.5" x14ac:dyDescent="0.25">
      <c r="A70" s="305" t="s">
        <v>48</v>
      </c>
      <c r="B70" s="26" t="s">
        <v>177</v>
      </c>
      <c r="C70" s="302" t="s">
        <v>457</v>
      </c>
      <c r="D70" s="303" t="s">
        <v>19</v>
      </c>
      <c r="E70" s="205">
        <v>4</v>
      </c>
      <c r="F70" s="13">
        <f>ROUND(VLOOKUP(B70,'03 COMP.'!$A$10:$G$698,7,FALSE),2)</f>
        <v>0</v>
      </c>
      <c r="G70" s="234">
        <f t="shared" si="0"/>
        <v>0</v>
      </c>
    </row>
    <row r="71" spans="1:7" ht="25.5" x14ac:dyDescent="0.25">
      <c r="A71" s="305" t="s">
        <v>49</v>
      </c>
      <c r="B71" s="10" t="s">
        <v>563</v>
      </c>
      <c r="C71" s="302" t="s">
        <v>564</v>
      </c>
      <c r="D71" s="303" t="s">
        <v>338</v>
      </c>
      <c r="E71" s="205">
        <v>3.45</v>
      </c>
      <c r="F71" s="13">
        <f>ROUND(VLOOKUP(B71,'03 COMP.'!$A$10:$G$698,7,FALSE),2)</f>
        <v>0</v>
      </c>
      <c r="G71" s="234">
        <f t="shared" si="0"/>
        <v>0</v>
      </c>
    </row>
    <row r="72" spans="1:7" x14ac:dyDescent="0.25">
      <c r="A72" s="305" t="s">
        <v>50</v>
      </c>
      <c r="B72" s="10" t="s">
        <v>565</v>
      </c>
      <c r="C72" s="302" t="s">
        <v>566</v>
      </c>
      <c r="D72" s="303" t="s">
        <v>338</v>
      </c>
      <c r="E72" s="205">
        <v>6.72</v>
      </c>
      <c r="F72" s="13">
        <f>ROUND(VLOOKUP(B72,'03 COMP.'!$A$10:$G$698,7,FALSE),2)</f>
        <v>0</v>
      </c>
      <c r="G72" s="234">
        <f t="shared" si="0"/>
        <v>0</v>
      </c>
    </row>
    <row r="73" spans="1:7" ht="38.25" x14ac:dyDescent="0.25">
      <c r="A73" s="305" t="s">
        <v>51</v>
      </c>
      <c r="B73" s="10" t="s">
        <v>567</v>
      </c>
      <c r="C73" s="302" t="s">
        <v>568</v>
      </c>
      <c r="D73" s="303" t="s">
        <v>19</v>
      </c>
      <c r="E73" s="205">
        <v>1</v>
      </c>
      <c r="F73" s="13">
        <f>ROUND(VLOOKUP(B73,'03 COMP.'!$A$10:$G$698,7,FALSE),2)</f>
        <v>0</v>
      </c>
      <c r="G73" s="234">
        <f t="shared" si="0"/>
        <v>0</v>
      </c>
    </row>
    <row r="74" spans="1:7" ht="25.5" x14ac:dyDescent="0.25">
      <c r="A74" s="305" t="s">
        <v>166</v>
      </c>
      <c r="B74" s="39" t="s">
        <v>57</v>
      </c>
      <c r="C74" s="307" t="s">
        <v>1110</v>
      </c>
      <c r="D74" s="303" t="s">
        <v>19</v>
      </c>
      <c r="E74" s="205">
        <v>1</v>
      </c>
      <c r="F74" s="13">
        <f>ROUND(VLOOKUP(B74,'03 COMP.'!$A$10:$G$698,7,FALSE),2)</f>
        <v>0</v>
      </c>
      <c r="G74" s="234">
        <f t="shared" si="0"/>
        <v>0</v>
      </c>
    </row>
    <row r="75" spans="1:7" x14ac:dyDescent="0.25">
      <c r="A75" s="305" t="s">
        <v>264</v>
      </c>
      <c r="B75" s="10" t="s">
        <v>202</v>
      </c>
      <c r="C75" s="302" t="s">
        <v>569</v>
      </c>
      <c r="D75" s="303" t="s">
        <v>338</v>
      </c>
      <c r="E75" s="205">
        <v>1.05</v>
      </c>
      <c r="F75" s="13">
        <f>ROUND(VLOOKUP(B75,'03 COMP.'!$A$10:$G$698,7,FALSE),2)</f>
        <v>0</v>
      </c>
      <c r="G75" s="234">
        <f t="shared" si="0"/>
        <v>0</v>
      </c>
    </row>
    <row r="76" spans="1:7" x14ac:dyDescent="0.25">
      <c r="A76" s="305" t="s">
        <v>265</v>
      </c>
      <c r="B76" s="10" t="s">
        <v>201</v>
      </c>
      <c r="C76" s="302" t="s">
        <v>452</v>
      </c>
      <c r="D76" s="303" t="s">
        <v>338</v>
      </c>
      <c r="E76" s="205">
        <v>5.6</v>
      </c>
      <c r="F76" s="13">
        <f>ROUND(VLOOKUP(B76,'03 COMP.'!$A$10:$G$698,7,FALSE),2)</f>
        <v>0</v>
      </c>
      <c r="G76" s="234">
        <f t="shared" si="0"/>
        <v>0</v>
      </c>
    </row>
    <row r="77" spans="1:7" x14ac:dyDescent="0.25">
      <c r="A77" s="295" t="s">
        <v>146</v>
      </c>
      <c r="B77" s="296"/>
      <c r="C77" s="297" t="s">
        <v>1224</v>
      </c>
      <c r="D77" s="298"/>
      <c r="E77" s="308"/>
      <c r="F77" s="309"/>
      <c r="G77" s="310"/>
    </row>
    <row r="78" spans="1:7" ht="25.5" x14ac:dyDescent="0.25">
      <c r="A78" s="305" t="s">
        <v>266</v>
      </c>
      <c r="B78" s="10" t="s">
        <v>329</v>
      </c>
      <c r="C78" s="306" t="s">
        <v>178</v>
      </c>
      <c r="D78" s="26" t="s">
        <v>338</v>
      </c>
      <c r="E78" s="205">
        <v>424</v>
      </c>
      <c r="F78" s="13">
        <f>ROUND(VLOOKUP(B78,'03 COMP.'!$A$10:$G$698,7,FALSE),2)</f>
        <v>0</v>
      </c>
      <c r="G78" s="234">
        <f t="shared" si="0"/>
        <v>0</v>
      </c>
    </row>
    <row r="79" spans="1:7" ht="51" x14ac:dyDescent="0.25">
      <c r="A79" s="305" t="s">
        <v>1226</v>
      </c>
      <c r="B79" s="10" t="s">
        <v>56</v>
      </c>
      <c r="C79" s="306" t="s">
        <v>1108</v>
      </c>
      <c r="D79" s="26" t="s">
        <v>338</v>
      </c>
      <c r="E79" s="205">
        <v>83.5</v>
      </c>
      <c r="F79" s="13">
        <f>ROUND(VLOOKUP(B79,'03 COMP.'!$A$10:$G$698,7,FALSE),2)</f>
        <v>0</v>
      </c>
      <c r="G79" s="234">
        <f t="shared" si="0"/>
        <v>0</v>
      </c>
    </row>
    <row r="80" spans="1:7" ht="51" x14ac:dyDescent="0.25">
      <c r="A80" s="305" t="s">
        <v>1227</v>
      </c>
      <c r="B80" s="10" t="s">
        <v>1229</v>
      </c>
      <c r="C80" s="306" t="s">
        <v>1230</v>
      </c>
      <c r="D80" s="26" t="s">
        <v>151</v>
      </c>
      <c r="E80" s="205">
        <v>80</v>
      </c>
      <c r="F80" s="13">
        <f>ROUND(VLOOKUP(B80,'03 COMP.'!$A$10:$G$698,7,FALSE),2)</f>
        <v>0</v>
      </c>
      <c r="G80" s="234">
        <f t="shared" ref="G80" si="2">ROUND(E80*F80,2)</f>
        <v>0</v>
      </c>
    </row>
    <row r="81" spans="1:7" ht="38.25" x14ac:dyDescent="0.25">
      <c r="A81" s="305" t="s">
        <v>1228</v>
      </c>
      <c r="B81" s="10" t="s">
        <v>174</v>
      </c>
      <c r="C81" s="306" t="s">
        <v>467</v>
      </c>
      <c r="D81" s="26" t="s">
        <v>338</v>
      </c>
      <c r="E81" s="205">
        <v>630</v>
      </c>
      <c r="F81" s="13">
        <f>ROUND(VLOOKUP(B81,'03 COMP.'!$A$10:$G$698,7,FALSE),2)</f>
        <v>0</v>
      </c>
      <c r="G81" s="234">
        <f t="shared" si="0"/>
        <v>0</v>
      </c>
    </row>
    <row r="82" spans="1:7" x14ac:dyDescent="0.25">
      <c r="A82" s="295" t="s">
        <v>164</v>
      </c>
      <c r="B82" s="296"/>
      <c r="C82" s="297" t="s">
        <v>570</v>
      </c>
      <c r="D82" s="298"/>
      <c r="E82" s="308"/>
      <c r="F82" s="309"/>
      <c r="G82" s="310"/>
    </row>
    <row r="83" spans="1:7" ht="38.25" x14ac:dyDescent="0.25">
      <c r="A83" s="305" t="s">
        <v>266</v>
      </c>
      <c r="B83" s="10" t="s">
        <v>571</v>
      </c>
      <c r="C83" s="302" t="s">
        <v>572</v>
      </c>
      <c r="D83" s="303" t="s">
        <v>338</v>
      </c>
      <c r="E83" s="205">
        <v>80.400000000000006</v>
      </c>
      <c r="F83" s="13">
        <f>ROUND(VLOOKUP(B83,'03 COMP.'!$A$10:$G$698,7,FALSE),2)</f>
        <v>0</v>
      </c>
      <c r="G83" s="234">
        <f t="shared" si="0"/>
        <v>0</v>
      </c>
    </row>
    <row r="84" spans="1:7" x14ac:dyDescent="0.25">
      <c r="A84" s="295" t="s">
        <v>277</v>
      </c>
      <c r="B84" s="296"/>
      <c r="C84" s="297" t="s">
        <v>573</v>
      </c>
      <c r="D84" s="298"/>
      <c r="E84" s="308"/>
      <c r="F84" s="309"/>
      <c r="G84" s="310"/>
    </row>
    <row r="85" spans="1:7" ht="25.5" x14ac:dyDescent="0.25">
      <c r="A85" s="305" t="s">
        <v>270</v>
      </c>
      <c r="B85" s="10" t="s">
        <v>1117</v>
      </c>
      <c r="C85" s="302" t="s">
        <v>574</v>
      </c>
      <c r="D85" s="303" t="s">
        <v>151</v>
      </c>
      <c r="E85" s="205">
        <v>201.2</v>
      </c>
      <c r="F85" s="13">
        <f>ROUND(VLOOKUP(B85,'03 COMP.'!$A$10:$G$698,7,FALSE),2)</f>
        <v>0</v>
      </c>
      <c r="G85" s="234">
        <f t="shared" si="0"/>
        <v>0</v>
      </c>
    </row>
    <row r="86" spans="1:7" ht="25.5" x14ac:dyDescent="0.25">
      <c r="A86" s="305" t="s">
        <v>271</v>
      </c>
      <c r="B86" s="10" t="s">
        <v>1118</v>
      </c>
      <c r="C86" s="302" t="s">
        <v>1195</v>
      </c>
      <c r="D86" s="303" t="s">
        <v>151</v>
      </c>
      <c r="E86" s="205">
        <v>1149</v>
      </c>
      <c r="F86" s="13">
        <f>ROUND(VLOOKUP(B86,'03 COMP.'!$A$10:$G$698,7,FALSE),2)</f>
        <v>0</v>
      </c>
      <c r="G86" s="234">
        <f t="shared" ref="G86" si="3">ROUND(E86*F86,2)</f>
        <v>0</v>
      </c>
    </row>
    <row r="87" spans="1:7" ht="25.5" x14ac:dyDescent="0.25">
      <c r="A87" s="305" t="s">
        <v>272</v>
      </c>
      <c r="B87" s="39" t="s">
        <v>75</v>
      </c>
      <c r="C87" s="307" t="s">
        <v>26</v>
      </c>
      <c r="D87" s="303" t="s">
        <v>19</v>
      </c>
      <c r="E87" s="205">
        <v>109</v>
      </c>
      <c r="F87" s="13">
        <f>ROUND(VLOOKUP(B87,'03 COMP.'!$A$10:$G$698,7,FALSE),2)</f>
        <v>0</v>
      </c>
      <c r="G87" s="234">
        <f t="shared" si="0"/>
        <v>0</v>
      </c>
    </row>
    <row r="88" spans="1:7" ht="25.5" x14ac:dyDescent="0.25">
      <c r="A88" s="305" t="s">
        <v>273</v>
      </c>
      <c r="B88" s="39" t="s">
        <v>94</v>
      </c>
      <c r="C88" s="307" t="s">
        <v>169</v>
      </c>
      <c r="D88" s="303" t="s">
        <v>19</v>
      </c>
      <c r="E88" s="205">
        <v>61</v>
      </c>
      <c r="F88" s="13">
        <f>ROUND(VLOOKUP(B88,'03 COMP.'!$A$10:$G$698,7,FALSE),2)</f>
        <v>0</v>
      </c>
      <c r="G88" s="234">
        <f t="shared" ref="G88:G107" si="4">ROUND(E88*F88,2)</f>
        <v>0</v>
      </c>
    </row>
    <row r="89" spans="1:7" ht="25.5" x14ac:dyDescent="0.25">
      <c r="A89" s="305" t="s">
        <v>274</v>
      </c>
      <c r="B89" s="39" t="s">
        <v>100</v>
      </c>
      <c r="C89" s="302" t="s">
        <v>576</v>
      </c>
      <c r="D89" s="303" t="s">
        <v>150</v>
      </c>
      <c r="E89" s="205">
        <v>15</v>
      </c>
      <c r="F89" s="13">
        <f>ROUND(VLOOKUP(B89,'03 COMP.'!$A$10:$G$698,7,FALSE),2)</f>
        <v>0</v>
      </c>
      <c r="G89" s="234">
        <f t="shared" si="4"/>
        <v>0</v>
      </c>
    </row>
    <row r="90" spans="1:7" ht="25.5" x14ac:dyDescent="0.25">
      <c r="A90" s="305" t="s">
        <v>1116</v>
      </c>
      <c r="B90" s="39" t="s">
        <v>101</v>
      </c>
      <c r="C90" s="302" t="s">
        <v>577</v>
      </c>
      <c r="D90" s="303" t="s">
        <v>150</v>
      </c>
      <c r="E90" s="205">
        <v>27</v>
      </c>
      <c r="F90" s="13">
        <f>ROUND(VLOOKUP(B90,'03 COMP.'!$A$10:$G$698,7,FALSE),2)</f>
        <v>0</v>
      </c>
      <c r="G90" s="234">
        <f t="shared" si="4"/>
        <v>0</v>
      </c>
    </row>
    <row r="91" spans="1:7" x14ac:dyDescent="0.25">
      <c r="A91" s="295" t="s">
        <v>584</v>
      </c>
      <c r="B91" s="296"/>
      <c r="C91" s="297" t="s">
        <v>578</v>
      </c>
      <c r="D91" s="298"/>
      <c r="E91" s="308"/>
      <c r="F91" s="309"/>
      <c r="G91" s="310"/>
    </row>
    <row r="92" spans="1:7" ht="25.5" x14ac:dyDescent="0.25">
      <c r="A92" s="305" t="s">
        <v>279</v>
      </c>
      <c r="B92" s="10" t="s">
        <v>195</v>
      </c>
      <c r="C92" s="302" t="s">
        <v>471</v>
      </c>
      <c r="D92" s="303" t="s">
        <v>19</v>
      </c>
      <c r="E92" s="205">
        <v>19</v>
      </c>
      <c r="F92" s="13">
        <f>ROUND(VLOOKUP(B92,'03 COMP.'!$A$10:$G$698,7,FALSE),2)</f>
        <v>0</v>
      </c>
      <c r="G92" s="234">
        <f t="shared" si="4"/>
        <v>0</v>
      </c>
    </row>
    <row r="93" spans="1:7" ht="51" x14ac:dyDescent="0.25">
      <c r="A93" s="305" t="s">
        <v>280</v>
      </c>
      <c r="B93" s="10" t="s">
        <v>579</v>
      </c>
      <c r="C93" s="302" t="s">
        <v>580</v>
      </c>
      <c r="D93" s="303" t="s">
        <v>19</v>
      </c>
      <c r="E93" s="205">
        <v>4</v>
      </c>
      <c r="F93" s="13">
        <f>ROUND(VLOOKUP(B93,'03 COMP.'!$A$10:$G$698,7,FALSE),2)</f>
        <v>0</v>
      </c>
      <c r="G93" s="234">
        <f t="shared" si="4"/>
        <v>0</v>
      </c>
    </row>
    <row r="94" spans="1:7" x14ac:dyDescent="0.25">
      <c r="A94" s="305" t="s">
        <v>281</v>
      </c>
      <c r="B94" s="10" t="s">
        <v>581</v>
      </c>
      <c r="C94" s="302" t="s">
        <v>582</v>
      </c>
      <c r="D94" s="303" t="s">
        <v>19</v>
      </c>
      <c r="E94" s="205">
        <v>4</v>
      </c>
      <c r="F94" s="13">
        <f>ROUND(VLOOKUP(B94,'03 COMP.'!$A$10:$G$698,7,FALSE),2)</f>
        <v>0</v>
      </c>
      <c r="G94" s="234">
        <f t="shared" si="4"/>
        <v>0</v>
      </c>
    </row>
    <row r="95" spans="1:7" ht="51" x14ac:dyDescent="0.25">
      <c r="A95" s="305" t="s">
        <v>282</v>
      </c>
      <c r="B95" s="45" t="s">
        <v>583</v>
      </c>
      <c r="C95" s="306" t="s">
        <v>1206</v>
      </c>
      <c r="D95" s="26" t="s">
        <v>19</v>
      </c>
      <c r="E95" s="205">
        <v>7</v>
      </c>
      <c r="F95" s="13">
        <f>ROUND(VLOOKUP(B95,'03 COMP.'!$A$10:$G$698,7,FALSE),2)</f>
        <v>0</v>
      </c>
      <c r="G95" s="234">
        <f t="shared" si="4"/>
        <v>0</v>
      </c>
    </row>
    <row r="96" spans="1:7" ht="51" x14ac:dyDescent="0.25">
      <c r="A96" s="305" t="s">
        <v>283</v>
      </c>
      <c r="B96" s="39" t="s">
        <v>191</v>
      </c>
      <c r="C96" s="17" t="s">
        <v>1109</v>
      </c>
      <c r="D96" s="303" t="s">
        <v>338</v>
      </c>
      <c r="E96" s="205">
        <v>3.4</v>
      </c>
      <c r="F96" s="13">
        <f>ROUND(VLOOKUP(B96,'03 COMP.'!$A$10:$G$698,7,FALSE),2)</f>
        <v>0</v>
      </c>
      <c r="G96" s="234">
        <f t="shared" si="4"/>
        <v>0</v>
      </c>
    </row>
    <row r="97" spans="1:7" x14ac:dyDescent="0.25">
      <c r="A97" s="295" t="s">
        <v>595</v>
      </c>
      <c r="B97" s="296"/>
      <c r="C97" s="297" t="s">
        <v>585</v>
      </c>
      <c r="D97" s="298"/>
      <c r="E97" s="308"/>
      <c r="F97" s="309"/>
      <c r="G97" s="310"/>
    </row>
    <row r="98" spans="1:7" x14ac:dyDescent="0.25">
      <c r="A98" s="305" t="s">
        <v>586</v>
      </c>
      <c r="B98" s="10" t="s">
        <v>335</v>
      </c>
      <c r="C98" s="306" t="s">
        <v>1113</v>
      </c>
      <c r="D98" s="26" t="s">
        <v>19</v>
      </c>
      <c r="E98" s="205">
        <v>7</v>
      </c>
      <c r="F98" s="13">
        <f>ROUND(VLOOKUP(B98,'03 COMP.'!$A$10:$G$698,7,FALSE),2)</f>
        <v>0</v>
      </c>
      <c r="G98" s="234">
        <f t="shared" si="4"/>
        <v>0</v>
      </c>
    </row>
    <row r="99" spans="1:7" x14ac:dyDescent="0.25">
      <c r="A99" s="305" t="s">
        <v>587</v>
      </c>
      <c r="B99" s="10" t="s">
        <v>192</v>
      </c>
      <c r="C99" s="306" t="s">
        <v>588</v>
      </c>
      <c r="D99" s="26" t="s">
        <v>19</v>
      </c>
      <c r="E99" s="205">
        <v>4</v>
      </c>
      <c r="F99" s="13">
        <f>ROUND(VLOOKUP(B99,'03 COMP.'!$A$10:$G$698,7,FALSE),2)</f>
        <v>0</v>
      </c>
      <c r="G99" s="234">
        <f t="shared" si="4"/>
        <v>0</v>
      </c>
    </row>
    <row r="100" spans="1:7" x14ac:dyDescent="0.25">
      <c r="A100" s="305" t="s">
        <v>589</v>
      </c>
      <c r="B100" s="10" t="s">
        <v>193</v>
      </c>
      <c r="C100" s="306" t="s">
        <v>590</v>
      </c>
      <c r="D100" s="26" t="s">
        <v>19</v>
      </c>
      <c r="E100" s="205">
        <v>2</v>
      </c>
      <c r="F100" s="13">
        <f>ROUND(VLOOKUP(B100,'03 COMP.'!$A$10:$G$698,7,FALSE),2)</f>
        <v>0</v>
      </c>
      <c r="G100" s="234">
        <f t="shared" si="4"/>
        <v>0</v>
      </c>
    </row>
    <row r="101" spans="1:7" x14ac:dyDescent="0.25">
      <c r="A101" s="305" t="s">
        <v>591</v>
      </c>
      <c r="B101" s="39" t="s">
        <v>194</v>
      </c>
      <c r="C101" s="306" t="s">
        <v>592</v>
      </c>
      <c r="D101" s="26" t="s">
        <v>19</v>
      </c>
      <c r="E101" s="205">
        <v>2</v>
      </c>
      <c r="F101" s="13">
        <f>ROUND(VLOOKUP(B101,'03 COMP.'!$A$10:$G$698,7,FALSE),2)</f>
        <v>0</v>
      </c>
      <c r="G101" s="234">
        <f t="shared" si="4"/>
        <v>0</v>
      </c>
    </row>
    <row r="102" spans="1:7" x14ac:dyDescent="0.25">
      <c r="A102" s="305" t="s">
        <v>593</v>
      </c>
      <c r="B102" s="39" t="s">
        <v>575</v>
      </c>
      <c r="C102" s="306" t="s">
        <v>594</v>
      </c>
      <c r="D102" s="26" t="s">
        <v>19</v>
      </c>
      <c r="E102" s="205">
        <v>1</v>
      </c>
      <c r="F102" s="13">
        <f>ROUND(VLOOKUP(B102,'03 COMP.'!$A$10:$G$698,7,FALSE),2)</f>
        <v>0</v>
      </c>
      <c r="G102" s="234">
        <f t="shared" si="4"/>
        <v>0</v>
      </c>
    </row>
    <row r="103" spans="1:7" x14ac:dyDescent="0.25">
      <c r="A103" s="295" t="s">
        <v>1225</v>
      </c>
      <c r="B103" s="296"/>
      <c r="C103" s="297" t="s">
        <v>596</v>
      </c>
      <c r="D103" s="298"/>
      <c r="E103" s="308"/>
      <c r="F103" s="309"/>
      <c r="G103" s="310"/>
    </row>
    <row r="104" spans="1:7" ht="38.25" x14ac:dyDescent="0.25">
      <c r="A104" s="305" t="s">
        <v>597</v>
      </c>
      <c r="B104" s="10" t="s">
        <v>1130</v>
      </c>
      <c r="C104" s="302" t="s">
        <v>1220</v>
      </c>
      <c r="D104" s="303" t="s">
        <v>19</v>
      </c>
      <c r="E104" s="205">
        <v>2</v>
      </c>
      <c r="F104" s="13">
        <f>ROUND(VLOOKUP(B104,'03 COMP.'!$A$10:$G$698,7,FALSE),2)</f>
        <v>0</v>
      </c>
      <c r="G104" s="234">
        <f t="shared" si="4"/>
        <v>0</v>
      </c>
    </row>
    <row r="105" spans="1:7" ht="38.25" x14ac:dyDescent="0.25">
      <c r="A105" s="305" t="s">
        <v>598</v>
      </c>
      <c r="B105" s="10" t="s">
        <v>168</v>
      </c>
      <c r="C105" s="302" t="s">
        <v>599</v>
      </c>
      <c r="D105" s="303" t="s">
        <v>151</v>
      </c>
      <c r="E105" s="205">
        <v>192</v>
      </c>
      <c r="F105" s="13">
        <f>ROUND(VLOOKUP(B105,'03 COMP.'!$A$10:$G$698,7,FALSE),2)</f>
        <v>0</v>
      </c>
      <c r="G105" s="234">
        <f t="shared" si="4"/>
        <v>0</v>
      </c>
    </row>
    <row r="106" spans="1:7" ht="38.25" x14ac:dyDescent="0.25">
      <c r="A106" s="305" t="s">
        <v>600</v>
      </c>
      <c r="B106" s="26" t="s">
        <v>175</v>
      </c>
      <c r="C106" s="302" t="s">
        <v>475</v>
      </c>
      <c r="D106" s="303" t="s">
        <v>19</v>
      </c>
      <c r="E106" s="205">
        <v>4</v>
      </c>
      <c r="F106" s="13">
        <f>ROUND(VLOOKUP(B106,'03 COMP.'!$A$10:$G$698,7,FALSE),2)</f>
        <v>0</v>
      </c>
      <c r="G106" s="234">
        <f t="shared" ref="G106" si="5">ROUND(E106*F106,2)</f>
        <v>0</v>
      </c>
    </row>
    <row r="107" spans="1:7" ht="25.5" x14ac:dyDescent="0.25">
      <c r="A107" s="305" t="s">
        <v>1128</v>
      </c>
      <c r="B107" s="26" t="s">
        <v>560</v>
      </c>
      <c r="C107" s="302" t="s">
        <v>1129</v>
      </c>
      <c r="D107" s="303" t="s">
        <v>19</v>
      </c>
      <c r="E107" s="205">
        <v>3</v>
      </c>
      <c r="F107" s="13">
        <f>ROUND(VLOOKUP(B107,'03 COMP.'!$A$10:$G$698,7,FALSE),2)</f>
        <v>0</v>
      </c>
      <c r="G107" s="234">
        <f t="shared" si="4"/>
        <v>0</v>
      </c>
    </row>
    <row r="108" spans="1:7" x14ac:dyDescent="0.25">
      <c r="A108" s="251"/>
      <c r="B108" s="252"/>
      <c r="C108" s="253"/>
      <c r="D108" s="252"/>
      <c r="E108" s="20"/>
      <c r="F108" s="20" t="s">
        <v>142</v>
      </c>
      <c r="G108" s="254">
        <f>SUM(G14:G107)</f>
        <v>0</v>
      </c>
    </row>
    <row r="109" spans="1:7" x14ac:dyDescent="0.25">
      <c r="A109" s="255"/>
      <c r="B109" s="256"/>
      <c r="C109" s="257" t="s">
        <v>143</v>
      </c>
      <c r="D109" s="256" t="s">
        <v>144</v>
      </c>
      <c r="E109" s="293">
        <f>BDI!C33</f>
        <v>0</v>
      </c>
      <c r="F109" s="315"/>
      <c r="G109" s="259">
        <f>ROUND(E109*G108,2)</f>
        <v>0</v>
      </c>
    </row>
    <row r="110" spans="1:7" x14ac:dyDescent="0.25">
      <c r="A110" s="272"/>
      <c r="B110" s="273"/>
      <c r="C110" s="274"/>
      <c r="D110" s="273"/>
      <c r="E110" s="273"/>
      <c r="F110" s="273"/>
      <c r="G110" s="275"/>
    </row>
    <row r="111" spans="1:7" x14ac:dyDescent="0.25">
      <c r="A111" s="260"/>
      <c r="B111" s="261"/>
      <c r="C111" s="262"/>
      <c r="D111" s="261"/>
      <c r="E111" s="261"/>
      <c r="F111" s="263" t="s">
        <v>145</v>
      </c>
      <c r="G111" s="264">
        <f>G108+G109</f>
        <v>0</v>
      </c>
    </row>
    <row r="112" spans="1:7" x14ac:dyDescent="0.25">
      <c r="A112" s="243"/>
      <c r="B112" s="34"/>
      <c r="C112" s="35"/>
      <c r="D112" s="35"/>
      <c r="E112" s="36"/>
      <c r="F112" s="36"/>
      <c r="G112" s="36"/>
    </row>
    <row r="113" spans="1:7" x14ac:dyDescent="0.25">
      <c r="A113" s="245"/>
      <c r="B113" s="33"/>
      <c r="C113" s="32" t="s">
        <v>276</v>
      </c>
      <c r="D113" s="30"/>
      <c r="E113" s="31"/>
      <c r="F113" s="31"/>
      <c r="G113" s="242"/>
    </row>
    <row r="114" spans="1:7" x14ac:dyDescent="0.25">
      <c r="A114" s="244"/>
      <c r="B114" s="35"/>
      <c r="C114" s="37"/>
      <c r="D114" s="35"/>
      <c r="E114" s="36"/>
      <c r="F114" s="36"/>
      <c r="G114" s="36"/>
    </row>
    <row r="115" spans="1:7" x14ac:dyDescent="0.25">
      <c r="A115" s="318" t="s">
        <v>8</v>
      </c>
      <c r="B115" s="319"/>
      <c r="C115" s="320" t="s">
        <v>165</v>
      </c>
      <c r="D115" s="319"/>
      <c r="E115" s="321"/>
      <c r="F115" s="321"/>
      <c r="G115" s="322"/>
    </row>
    <row r="116" spans="1:7" x14ac:dyDescent="0.25">
      <c r="A116" s="323" t="s">
        <v>9</v>
      </c>
      <c r="B116" s="324" t="s">
        <v>1095</v>
      </c>
      <c r="C116" s="325" t="s">
        <v>601</v>
      </c>
      <c r="D116" s="326" t="s">
        <v>150</v>
      </c>
      <c r="E116" s="327">
        <v>1</v>
      </c>
      <c r="F116" s="328"/>
      <c r="G116" s="329">
        <f>ROUND(E116*F116,2)</f>
        <v>0</v>
      </c>
    </row>
    <row r="117" spans="1:7" ht="25.5" x14ac:dyDescent="0.25">
      <c r="A117" s="11" t="s">
        <v>11</v>
      </c>
      <c r="B117" s="18" t="s">
        <v>157</v>
      </c>
      <c r="C117" s="17" t="s">
        <v>602</v>
      </c>
      <c r="D117" s="14" t="s">
        <v>150</v>
      </c>
      <c r="E117" s="205">
        <v>2</v>
      </c>
      <c r="F117" s="13"/>
      <c r="G117" s="234">
        <f t="shared" ref="G117:G179" si="6">ROUND(E117*F117,2)</f>
        <v>0</v>
      </c>
    </row>
    <row r="118" spans="1:7" ht="25.5" x14ac:dyDescent="0.25">
      <c r="A118" s="11" t="s">
        <v>13</v>
      </c>
      <c r="B118" s="18" t="s">
        <v>216</v>
      </c>
      <c r="C118" s="17" t="s">
        <v>603</v>
      </c>
      <c r="D118" s="14" t="s">
        <v>150</v>
      </c>
      <c r="E118" s="205">
        <v>5</v>
      </c>
      <c r="F118" s="13"/>
      <c r="G118" s="234">
        <f t="shared" si="6"/>
        <v>0</v>
      </c>
    </row>
    <row r="119" spans="1:7" x14ac:dyDescent="0.25">
      <c r="A119" s="11" t="s">
        <v>14</v>
      </c>
      <c r="B119" s="18" t="s">
        <v>604</v>
      </c>
      <c r="C119" s="316" t="s">
        <v>605</v>
      </c>
      <c r="D119" s="29" t="s">
        <v>19</v>
      </c>
      <c r="E119" s="205">
        <v>94</v>
      </c>
      <c r="F119" s="13"/>
      <c r="G119" s="234">
        <f t="shared" si="6"/>
        <v>0</v>
      </c>
    </row>
    <row r="120" spans="1:7" x14ac:dyDescent="0.25">
      <c r="A120" s="11" t="s">
        <v>15</v>
      </c>
      <c r="B120" s="18" t="s">
        <v>606</v>
      </c>
      <c r="C120" s="316" t="s">
        <v>607</v>
      </c>
      <c r="D120" s="29" t="s">
        <v>19</v>
      </c>
      <c r="E120" s="205">
        <v>208</v>
      </c>
      <c r="F120" s="13"/>
      <c r="G120" s="234">
        <f t="shared" si="6"/>
        <v>0</v>
      </c>
    </row>
    <row r="121" spans="1:7" x14ac:dyDescent="0.25">
      <c r="A121" s="11" t="s">
        <v>16</v>
      </c>
      <c r="B121" s="18" t="s">
        <v>608</v>
      </c>
      <c r="C121" s="316" t="s">
        <v>609</v>
      </c>
      <c r="D121" s="29" t="s">
        <v>19</v>
      </c>
      <c r="E121" s="205">
        <v>4</v>
      </c>
      <c r="F121" s="13"/>
      <c r="G121" s="234">
        <f t="shared" si="6"/>
        <v>0</v>
      </c>
    </row>
    <row r="122" spans="1:7" x14ac:dyDescent="0.25">
      <c r="A122" s="11" t="s">
        <v>20</v>
      </c>
      <c r="B122" s="18" t="s">
        <v>235</v>
      </c>
      <c r="C122" s="17" t="s">
        <v>610</v>
      </c>
      <c r="D122" s="14" t="s">
        <v>236</v>
      </c>
      <c r="E122" s="205">
        <v>0.63</v>
      </c>
      <c r="F122" s="13"/>
      <c r="G122" s="234">
        <f t="shared" si="6"/>
        <v>0</v>
      </c>
    </row>
    <row r="123" spans="1:7" ht="25.5" x14ac:dyDescent="0.25">
      <c r="A123" s="11" t="s">
        <v>58</v>
      </c>
      <c r="B123" s="39" t="s">
        <v>483</v>
      </c>
      <c r="C123" s="27" t="s">
        <v>611</v>
      </c>
      <c r="D123" s="14" t="s">
        <v>150</v>
      </c>
      <c r="E123" s="205">
        <v>79</v>
      </c>
      <c r="F123" s="13"/>
      <c r="G123" s="234">
        <f t="shared" si="6"/>
        <v>0</v>
      </c>
    </row>
    <row r="124" spans="1:7" ht="25.5" x14ac:dyDescent="0.25">
      <c r="A124" s="11" t="s">
        <v>504</v>
      </c>
      <c r="B124" s="39" t="s">
        <v>482</v>
      </c>
      <c r="C124" s="27" t="s">
        <v>612</v>
      </c>
      <c r="D124" s="14" t="s">
        <v>150</v>
      </c>
      <c r="E124" s="205">
        <v>52</v>
      </c>
      <c r="F124" s="13"/>
      <c r="G124" s="234">
        <f t="shared" si="6"/>
        <v>0</v>
      </c>
    </row>
    <row r="125" spans="1:7" ht="25.5" x14ac:dyDescent="0.25">
      <c r="A125" s="11" t="s">
        <v>613</v>
      </c>
      <c r="B125" s="39" t="s">
        <v>614</v>
      </c>
      <c r="C125" s="27" t="s">
        <v>615</v>
      </c>
      <c r="D125" s="43" t="s">
        <v>150</v>
      </c>
      <c r="E125" s="205">
        <v>26</v>
      </c>
      <c r="F125" s="13"/>
      <c r="G125" s="234">
        <f t="shared" si="6"/>
        <v>0</v>
      </c>
    </row>
    <row r="126" spans="1:7" ht="25.5" x14ac:dyDescent="0.25">
      <c r="A126" s="11" t="s">
        <v>616</v>
      </c>
      <c r="B126" s="39" t="s">
        <v>617</v>
      </c>
      <c r="C126" s="27" t="s">
        <v>618</v>
      </c>
      <c r="D126" s="14" t="s">
        <v>150</v>
      </c>
      <c r="E126" s="205">
        <v>19</v>
      </c>
      <c r="F126" s="13"/>
      <c r="G126" s="234">
        <f t="shared" si="6"/>
        <v>0</v>
      </c>
    </row>
    <row r="127" spans="1:7" ht="25.5" x14ac:dyDescent="0.25">
      <c r="A127" s="11" t="s">
        <v>619</v>
      </c>
      <c r="B127" s="18" t="s">
        <v>620</v>
      </c>
      <c r="C127" s="27" t="s">
        <v>621</v>
      </c>
      <c r="D127" s="14" t="s">
        <v>150</v>
      </c>
      <c r="E127" s="205">
        <v>2</v>
      </c>
      <c r="F127" s="13"/>
      <c r="G127" s="234">
        <f t="shared" si="6"/>
        <v>0</v>
      </c>
    </row>
    <row r="128" spans="1:7" x14ac:dyDescent="0.25">
      <c r="A128" s="11" t="s">
        <v>622</v>
      </c>
      <c r="B128" s="18" t="s">
        <v>220</v>
      </c>
      <c r="C128" s="17" t="s">
        <v>623</v>
      </c>
      <c r="D128" s="14" t="s">
        <v>19</v>
      </c>
      <c r="E128" s="205">
        <v>2</v>
      </c>
      <c r="F128" s="13"/>
      <c r="G128" s="234">
        <f t="shared" si="6"/>
        <v>0</v>
      </c>
    </row>
    <row r="129" spans="1:7" x14ac:dyDescent="0.25">
      <c r="A129" s="11" t="s">
        <v>624</v>
      </c>
      <c r="B129" s="18" t="s">
        <v>242</v>
      </c>
      <c r="C129" s="17" t="s">
        <v>625</v>
      </c>
      <c r="D129" s="14" t="s">
        <v>19</v>
      </c>
      <c r="E129" s="205">
        <v>2</v>
      </c>
      <c r="F129" s="13"/>
      <c r="G129" s="234">
        <f t="shared" si="6"/>
        <v>0</v>
      </c>
    </row>
    <row r="130" spans="1:7" x14ac:dyDescent="0.25">
      <c r="A130" s="11" t="s">
        <v>626</v>
      </c>
      <c r="B130" s="18" t="s">
        <v>255</v>
      </c>
      <c r="C130" s="17" t="s">
        <v>627</v>
      </c>
      <c r="D130" s="14" t="s">
        <v>19</v>
      </c>
      <c r="E130" s="205">
        <v>4</v>
      </c>
      <c r="F130" s="13"/>
      <c r="G130" s="234">
        <f t="shared" si="6"/>
        <v>0</v>
      </c>
    </row>
    <row r="131" spans="1:7" x14ac:dyDescent="0.25">
      <c r="A131" s="11" t="s">
        <v>628</v>
      </c>
      <c r="B131" s="18" t="s">
        <v>629</v>
      </c>
      <c r="C131" s="17" t="s">
        <v>630</v>
      </c>
      <c r="D131" s="14" t="s">
        <v>19</v>
      </c>
      <c r="E131" s="205">
        <v>1</v>
      </c>
      <c r="F131" s="13"/>
      <c r="G131" s="234">
        <f t="shared" si="6"/>
        <v>0</v>
      </c>
    </row>
    <row r="132" spans="1:7" ht="25.5" x14ac:dyDescent="0.25">
      <c r="A132" s="11" t="s">
        <v>631</v>
      </c>
      <c r="B132" s="18" t="s">
        <v>246</v>
      </c>
      <c r="C132" s="17" t="s">
        <v>632</v>
      </c>
      <c r="D132" s="14" t="s">
        <v>151</v>
      </c>
      <c r="E132" s="205">
        <v>215</v>
      </c>
      <c r="F132" s="13"/>
      <c r="G132" s="234">
        <f t="shared" si="6"/>
        <v>0</v>
      </c>
    </row>
    <row r="133" spans="1:7" ht="25.5" x14ac:dyDescent="0.25">
      <c r="A133" s="11" t="s">
        <v>633</v>
      </c>
      <c r="B133" s="18" t="s">
        <v>214</v>
      </c>
      <c r="C133" s="17" t="s">
        <v>634</v>
      </c>
      <c r="D133" s="14" t="s">
        <v>151</v>
      </c>
      <c r="E133" s="205">
        <v>835</v>
      </c>
      <c r="F133" s="13"/>
      <c r="G133" s="234">
        <f t="shared" si="6"/>
        <v>0</v>
      </c>
    </row>
    <row r="134" spans="1:7" ht="25.5" x14ac:dyDescent="0.25">
      <c r="A134" s="11" t="s">
        <v>635</v>
      </c>
      <c r="B134" s="18" t="s">
        <v>636</v>
      </c>
      <c r="C134" s="17" t="s">
        <v>637</v>
      </c>
      <c r="D134" s="14" t="s">
        <v>151</v>
      </c>
      <c r="E134" s="205">
        <v>25</v>
      </c>
      <c r="F134" s="13"/>
      <c r="G134" s="234">
        <f t="shared" si="6"/>
        <v>0</v>
      </c>
    </row>
    <row r="135" spans="1:7" ht="25.5" x14ac:dyDescent="0.25">
      <c r="A135" s="11" t="s">
        <v>638</v>
      </c>
      <c r="B135" s="18" t="s">
        <v>248</v>
      </c>
      <c r="C135" s="17" t="s">
        <v>639</v>
      </c>
      <c r="D135" s="14" t="s">
        <v>151</v>
      </c>
      <c r="E135" s="205">
        <v>1535</v>
      </c>
      <c r="F135" s="13"/>
      <c r="G135" s="234">
        <f t="shared" si="6"/>
        <v>0</v>
      </c>
    </row>
    <row r="136" spans="1:7" ht="25.5" x14ac:dyDescent="0.25">
      <c r="A136" s="11" t="s">
        <v>640</v>
      </c>
      <c r="B136" s="18" t="s">
        <v>247</v>
      </c>
      <c r="C136" s="17" t="s">
        <v>641</v>
      </c>
      <c r="D136" s="14" t="s">
        <v>151</v>
      </c>
      <c r="E136" s="205">
        <v>190</v>
      </c>
      <c r="F136" s="13"/>
      <c r="G136" s="234">
        <f t="shared" si="6"/>
        <v>0</v>
      </c>
    </row>
    <row r="137" spans="1:7" x14ac:dyDescent="0.25">
      <c r="A137" s="11" t="s">
        <v>642</v>
      </c>
      <c r="B137" s="18" t="s">
        <v>243</v>
      </c>
      <c r="C137" s="17" t="s">
        <v>643</v>
      </c>
      <c r="D137" s="14" t="s">
        <v>151</v>
      </c>
      <c r="E137" s="205">
        <v>115</v>
      </c>
      <c r="F137" s="13"/>
      <c r="G137" s="234">
        <f t="shared" si="6"/>
        <v>0</v>
      </c>
    </row>
    <row r="138" spans="1:7" ht="25.5" x14ac:dyDescent="0.25">
      <c r="A138" s="11" t="s">
        <v>644</v>
      </c>
      <c r="B138" s="18" t="s">
        <v>645</v>
      </c>
      <c r="C138" s="17" t="s">
        <v>646</v>
      </c>
      <c r="D138" s="14" t="s">
        <v>150</v>
      </c>
      <c r="E138" s="205">
        <v>2</v>
      </c>
      <c r="F138" s="13"/>
      <c r="G138" s="234">
        <f t="shared" si="6"/>
        <v>0</v>
      </c>
    </row>
    <row r="139" spans="1:7" ht="25.5" x14ac:dyDescent="0.25">
      <c r="A139" s="11" t="s">
        <v>647</v>
      </c>
      <c r="B139" s="18" t="s">
        <v>1237</v>
      </c>
      <c r="C139" s="17" t="s">
        <v>1263</v>
      </c>
      <c r="D139" s="14" t="s">
        <v>150</v>
      </c>
      <c r="E139" s="205">
        <v>3</v>
      </c>
      <c r="F139" s="13"/>
      <c r="G139" s="234">
        <f t="shared" si="6"/>
        <v>0</v>
      </c>
    </row>
    <row r="140" spans="1:7" x14ac:dyDescent="0.25">
      <c r="A140" s="11" t="s">
        <v>648</v>
      </c>
      <c r="B140" s="18" t="s">
        <v>1023</v>
      </c>
      <c r="C140" s="17" t="s">
        <v>649</v>
      </c>
      <c r="D140" s="14" t="s">
        <v>151</v>
      </c>
      <c r="E140" s="205">
        <v>24</v>
      </c>
      <c r="F140" s="13"/>
      <c r="G140" s="234">
        <f t="shared" si="6"/>
        <v>0</v>
      </c>
    </row>
    <row r="141" spans="1:7" x14ac:dyDescent="0.25">
      <c r="A141" s="11" t="s">
        <v>650</v>
      </c>
      <c r="B141" s="18" t="s">
        <v>488</v>
      </c>
      <c r="C141" s="17" t="s">
        <v>651</v>
      </c>
      <c r="D141" s="14" t="s">
        <v>150</v>
      </c>
      <c r="E141" s="205">
        <v>12</v>
      </c>
      <c r="F141" s="13"/>
      <c r="G141" s="234">
        <f t="shared" si="6"/>
        <v>0</v>
      </c>
    </row>
    <row r="142" spans="1:7" x14ac:dyDescent="0.25">
      <c r="A142" s="11" t="s">
        <v>652</v>
      </c>
      <c r="B142" s="18" t="s">
        <v>653</v>
      </c>
      <c r="C142" s="17" t="s">
        <v>654</v>
      </c>
      <c r="D142" s="14" t="s">
        <v>150</v>
      </c>
      <c r="E142" s="205">
        <v>1</v>
      </c>
      <c r="F142" s="13"/>
      <c r="G142" s="234">
        <f t="shared" si="6"/>
        <v>0</v>
      </c>
    </row>
    <row r="143" spans="1:7" ht="25.5" x14ac:dyDescent="0.25">
      <c r="A143" s="11" t="s">
        <v>655</v>
      </c>
      <c r="B143" s="18" t="s">
        <v>1066</v>
      </c>
      <c r="C143" s="41" t="s">
        <v>1024</v>
      </c>
      <c r="D143" s="14" t="s">
        <v>150</v>
      </c>
      <c r="E143" s="205">
        <v>1</v>
      </c>
      <c r="F143" s="13"/>
      <c r="G143" s="234">
        <f t="shared" si="6"/>
        <v>0</v>
      </c>
    </row>
    <row r="144" spans="1:7" ht="25.5" x14ac:dyDescent="0.25">
      <c r="A144" s="11" t="s">
        <v>656</v>
      </c>
      <c r="B144" s="18" t="s">
        <v>1067</v>
      </c>
      <c r="C144" s="17" t="s">
        <v>1025</v>
      </c>
      <c r="D144" s="14" t="s">
        <v>150</v>
      </c>
      <c r="E144" s="205">
        <v>2</v>
      </c>
      <c r="F144" s="13"/>
      <c r="G144" s="234">
        <f t="shared" si="6"/>
        <v>0</v>
      </c>
    </row>
    <row r="145" spans="1:7" ht="25.5" x14ac:dyDescent="0.25">
      <c r="A145" s="11" t="s">
        <v>657</v>
      </c>
      <c r="B145" s="18" t="s">
        <v>1068</v>
      </c>
      <c r="C145" s="17" t="s">
        <v>1026</v>
      </c>
      <c r="D145" s="14" t="s">
        <v>150</v>
      </c>
      <c r="E145" s="205">
        <v>1</v>
      </c>
      <c r="F145" s="13"/>
      <c r="G145" s="234">
        <f t="shared" si="6"/>
        <v>0</v>
      </c>
    </row>
    <row r="146" spans="1:7" ht="25.5" x14ac:dyDescent="0.25">
      <c r="A146" s="11" t="s">
        <v>658</v>
      </c>
      <c r="B146" s="18" t="s">
        <v>1069</v>
      </c>
      <c r="C146" s="17" t="s">
        <v>1027</v>
      </c>
      <c r="D146" s="14" t="s">
        <v>150</v>
      </c>
      <c r="E146" s="205">
        <v>1</v>
      </c>
      <c r="F146" s="13"/>
      <c r="G146" s="234">
        <f t="shared" si="6"/>
        <v>0</v>
      </c>
    </row>
    <row r="147" spans="1:7" x14ac:dyDescent="0.25">
      <c r="A147" s="11" t="s">
        <v>659</v>
      </c>
      <c r="B147" s="18" t="s">
        <v>251</v>
      </c>
      <c r="C147" s="17" t="s">
        <v>660</v>
      </c>
      <c r="D147" s="14" t="s">
        <v>19</v>
      </c>
      <c r="E147" s="205">
        <v>1</v>
      </c>
      <c r="F147" s="13"/>
      <c r="G147" s="234">
        <f t="shared" si="6"/>
        <v>0</v>
      </c>
    </row>
    <row r="148" spans="1:7" ht="25.5" x14ac:dyDescent="0.25">
      <c r="A148" s="11" t="s">
        <v>661</v>
      </c>
      <c r="B148" s="18" t="s">
        <v>218</v>
      </c>
      <c r="C148" s="17" t="s">
        <v>662</v>
      </c>
      <c r="D148" s="14" t="s">
        <v>19</v>
      </c>
      <c r="E148" s="205">
        <v>8</v>
      </c>
      <c r="F148" s="13"/>
      <c r="G148" s="234">
        <f t="shared" si="6"/>
        <v>0</v>
      </c>
    </row>
    <row r="149" spans="1:7" ht="25.5" x14ac:dyDescent="0.25">
      <c r="A149" s="11" t="s">
        <v>663</v>
      </c>
      <c r="B149" s="18" t="s">
        <v>217</v>
      </c>
      <c r="C149" s="17" t="s">
        <v>664</v>
      </c>
      <c r="D149" s="14" t="s">
        <v>19</v>
      </c>
      <c r="E149" s="205">
        <v>7</v>
      </c>
      <c r="F149" s="13"/>
      <c r="G149" s="234">
        <f t="shared" si="6"/>
        <v>0</v>
      </c>
    </row>
    <row r="150" spans="1:7" ht="25.5" x14ac:dyDescent="0.25">
      <c r="A150" s="11" t="s">
        <v>665</v>
      </c>
      <c r="B150" s="18" t="s">
        <v>218</v>
      </c>
      <c r="C150" s="17" t="s">
        <v>666</v>
      </c>
      <c r="D150" s="14" t="s">
        <v>19</v>
      </c>
      <c r="E150" s="205">
        <v>8</v>
      </c>
      <c r="F150" s="13"/>
      <c r="G150" s="234">
        <f t="shared" si="6"/>
        <v>0</v>
      </c>
    </row>
    <row r="151" spans="1:7" ht="25.5" x14ac:dyDescent="0.25">
      <c r="A151" s="11" t="s">
        <v>667</v>
      </c>
      <c r="B151" s="18" t="s">
        <v>219</v>
      </c>
      <c r="C151" s="17" t="s">
        <v>668</v>
      </c>
      <c r="D151" s="14" t="s">
        <v>19</v>
      </c>
      <c r="E151" s="205">
        <v>4</v>
      </c>
      <c r="F151" s="13"/>
      <c r="G151" s="234">
        <f t="shared" si="6"/>
        <v>0</v>
      </c>
    </row>
    <row r="152" spans="1:7" x14ac:dyDescent="0.25">
      <c r="A152" s="11" t="s">
        <v>669</v>
      </c>
      <c r="B152" s="18" t="s">
        <v>1070</v>
      </c>
      <c r="C152" s="17" t="s">
        <v>1065</v>
      </c>
      <c r="D152" s="14" t="s">
        <v>150</v>
      </c>
      <c r="E152" s="205">
        <v>3</v>
      </c>
      <c r="F152" s="13"/>
      <c r="G152" s="234">
        <f t="shared" si="6"/>
        <v>0</v>
      </c>
    </row>
    <row r="153" spans="1:7" ht="25.5" x14ac:dyDescent="0.25">
      <c r="A153" s="11" t="s">
        <v>670</v>
      </c>
      <c r="B153" s="18" t="s">
        <v>671</v>
      </c>
      <c r="C153" s="17" t="s">
        <v>1241</v>
      </c>
      <c r="D153" s="14" t="s">
        <v>150</v>
      </c>
      <c r="E153" s="205">
        <v>2</v>
      </c>
      <c r="F153" s="13"/>
      <c r="G153" s="234">
        <f t="shared" si="6"/>
        <v>0</v>
      </c>
    </row>
    <row r="154" spans="1:7" ht="25.5" x14ac:dyDescent="0.25">
      <c r="A154" s="11" t="s">
        <v>672</v>
      </c>
      <c r="B154" s="18" t="s">
        <v>1071</v>
      </c>
      <c r="C154" s="42" t="s">
        <v>1260</v>
      </c>
      <c r="D154" s="38" t="s">
        <v>150</v>
      </c>
      <c r="E154" s="205">
        <v>1</v>
      </c>
      <c r="F154" s="13"/>
      <c r="G154" s="234">
        <f t="shared" si="6"/>
        <v>0</v>
      </c>
    </row>
    <row r="155" spans="1:7" ht="25.5" x14ac:dyDescent="0.25">
      <c r="A155" s="11" t="s">
        <v>673</v>
      </c>
      <c r="B155" s="18" t="s">
        <v>674</v>
      </c>
      <c r="C155" s="17" t="s">
        <v>1242</v>
      </c>
      <c r="D155" s="14" t="s">
        <v>150</v>
      </c>
      <c r="E155" s="205">
        <v>3</v>
      </c>
      <c r="F155" s="13"/>
      <c r="G155" s="234">
        <f t="shared" si="6"/>
        <v>0</v>
      </c>
    </row>
    <row r="156" spans="1:7" ht="25.5" x14ac:dyDescent="0.25">
      <c r="A156" s="11" t="s">
        <v>675</v>
      </c>
      <c r="B156" s="18" t="s">
        <v>676</v>
      </c>
      <c r="C156" s="17" t="s">
        <v>1243</v>
      </c>
      <c r="D156" s="14" t="s">
        <v>150</v>
      </c>
      <c r="E156" s="205">
        <v>2</v>
      </c>
      <c r="F156" s="13"/>
      <c r="G156" s="234">
        <f t="shared" si="6"/>
        <v>0</v>
      </c>
    </row>
    <row r="157" spans="1:7" ht="25.5" x14ac:dyDescent="0.25">
      <c r="A157" s="11" t="s">
        <v>677</v>
      </c>
      <c r="B157" s="18" t="s">
        <v>678</v>
      </c>
      <c r="C157" s="17" t="s">
        <v>1244</v>
      </c>
      <c r="D157" s="14" t="s">
        <v>150</v>
      </c>
      <c r="E157" s="205">
        <v>7</v>
      </c>
      <c r="F157" s="13"/>
      <c r="G157" s="234">
        <f t="shared" si="6"/>
        <v>0</v>
      </c>
    </row>
    <row r="158" spans="1:7" ht="25.5" x14ac:dyDescent="0.25">
      <c r="A158" s="11" t="s">
        <v>679</v>
      </c>
      <c r="B158" s="18" t="s">
        <v>1072</v>
      </c>
      <c r="C158" s="17" t="s">
        <v>1261</v>
      </c>
      <c r="D158" s="14" t="s">
        <v>150</v>
      </c>
      <c r="E158" s="205">
        <v>1</v>
      </c>
      <c r="F158" s="13"/>
      <c r="G158" s="234">
        <f t="shared" si="6"/>
        <v>0</v>
      </c>
    </row>
    <row r="159" spans="1:7" ht="25.5" x14ac:dyDescent="0.25">
      <c r="A159" s="11" t="s">
        <v>680</v>
      </c>
      <c r="B159" s="39" t="s">
        <v>485</v>
      </c>
      <c r="C159" s="42" t="s">
        <v>1245</v>
      </c>
      <c r="D159" s="38" t="s">
        <v>150</v>
      </c>
      <c r="E159" s="205">
        <v>12</v>
      </c>
      <c r="F159" s="13"/>
      <c r="G159" s="234">
        <f t="shared" si="6"/>
        <v>0</v>
      </c>
    </row>
    <row r="160" spans="1:7" ht="25.5" x14ac:dyDescent="0.25">
      <c r="A160" s="11" t="s">
        <v>681</v>
      </c>
      <c r="B160" s="18" t="s">
        <v>682</v>
      </c>
      <c r="C160" s="17" t="s">
        <v>1246</v>
      </c>
      <c r="D160" s="14" t="s">
        <v>150</v>
      </c>
      <c r="E160" s="205">
        <v>2</v>
      </c>
      <c r="F160" s="13"/>
      <c r="G160" s="234">
        <f t="shared" si="6"/>
        <v>0</v>
      </c>
    </row>
    <row r="161" spans="1:7" ht="25.5" x14ac:dyDescent="0.25">
      <c r="A161" s="11" t="s">
        <v>683</v>
      </c>
      <c r="B161" s="18" t="s">
        <v>684</v>
      </c>
      <c r="C161" s="17" t="s">
        <v>1247</v>
      </c>
      <c r="D161" s="14" t="s">
        <v>150</v>
      </c>
      <c r="E161" s="205">
        <v>7</v>
      </c>
      <c r="F161" s="13"/>
      <c r="G161" s="234">
        <f t="shared" si="6"/>
        <v>0</v>
      </c>
    </row>
    <row r="162" spans="1:7" ht="25.5" x14ac:dyDescent="0.25">
      <c r="A162" s="11" t="s">
        <v>685</v>
      </c>
      <c r="B162" s="18" t="s">
        <v>209</v>
      </c>
      <c r="C162" s="17" t="s">
        <v>1248</v>
      </c>
      <c r="D162" s="14" t="s">
        <v>150</v>
      </c>
      <c r="E162" s="205">
        <v>3</v>
      </c>
      <c r="F162" s="13"/>
      <c r="G162" s="234">
        <f t="shared" si="6"/>
        <v>0</v>
      </c>
    </row>
    <row r="163" spans="1:7" ht="25.5" x14ac:dyDescent="0.25">
      <c r="A163" s="11" t="s">
        <v>1351</v>
      </c>
      <c r="B163" s="18" t="s">
        <v>687</v>
      </c>
      <c r="C163" s="17" t="s">
        <v>1249</v>
      </c>
      <c r="D163" s="14" t="s">
        <v>150</v>
      </c>
      <c r="E163" s="205">
        <v>2</v>
      </c>
      <c r="F163" s="13"/>
      <c r="G163" s="234">
        <f t="shared" si="6"/>
        <v>0</v>
      </c>
    </row>
    <row r="164" spans="1:7" ht="25.5" x14ac:dyDescent="0.25">
      <c r="A164" s="11" t="s">
        <v>686</v>
      </c>
      <c r="B164" s="39" t="s">
        <v>689</v>
      </c>
      <c r="C164" s="17" t="s">
        <v>1250</v>
      </c>
      <c r="D164" s="14" t="s">
        <v>150</v>
      </c>
      <c r="E164" s="205">
        <v>2</v>
      </c>
      <c r="F164" s="13"/>
      <c r="G164" s="234">
        <f t="shared" si="6"/>
        <v>0</v>
      </c>
    </row>
    <row r="165" spans="1:7" ht="25.5" x14ac:dyDescent="0.25">
      <c r="A165" s="11" t="s">
        <v>688</v>
      </c>
      <c r="B165" s="18" t="s">
        <v>210</v>
      </c>
      <c r="C165" s="17" t="s">
        <v>1251</v>
      </c>
      <c r="D165" s="14" t="s">
        <v>150</v>
      </c>
      <c r="E165" s="205">
        <v>16</v>
      </c>
      <c r="F165" s="13"/>
      <c r="G165" s="234">
        <f t="shared" si="6"/>
        <v>0</v>
      </c>
    </row>
    <row r="166" spans="1:7" ht="25.5" x14ac:dyDescent="0.25">
      <c r="A166" s="11" t="s">
        <v>690</v>
      </c>
      <c r="B166" s="18" t="s">
        <v>211</v>
      </c>
      <c r="C166" s="17" t="s">
        <v>1252</v>
      </c>
      <c r="D166" s="14" t="s">
        <v>150</v>
      </c>
      <c r="E166" s="205">
        <v>8</v>
      </c>
      <c r="F166" s="13"/>
      <c r="G166" s="234">
        <f t="shared" si="6"/>
        <v>0</v>
      </c>
    </row>
    <row r="167" spans="1:7" ht="25.5" x14ac:dyDescent="0.25">
      <c r="A167" s="11" t="s">
        <v>691</v>
      </c>
      <c r="B167" s="18" t="s">
        <v>693</v>
      </c>
      <c r="C167" s="17" t="s">
        <v>1253</v>
      </c>
      <c r="D167" s="14" t="s">
        <v>150</v>
      </c>
      <c r="E167" s="205">
        <v>5</v>
      </c>
      <c r="F167" s="13"/>
      <c r="G167" s="234">
        <f t="shared" si="6"/>
        <v>0</v>
      </c>
    </row>
    <row r="168" spans="1:7" ht="25.5" x14ac:dyDescent="0.25">
      <c r="A168" s="11" t="s">
        <v>692</v>
      </c>
      <c r="B168" s="39" t="s">
        <v>695</v>
      </c>
      <c r="C168" s="17" t="s">
        <v>1254</v>
      </c>
      <c r="D168" s="14" t="s">
        <v>150</v>
      </c>
      <c r="E168" s="205">
        <v>3</v>
      </c>
      <c r="F168" s="13"/>
      <c r="G168" s="234">
        <f t="shared" si="6"/>
        <v>0</v>
      </c>
    </row>
    <row r="169" spans="1:7" ht="25.5" x14ac:dyDescent="0.25">
      <c r="A169" s="11" t="s">
        <v>694</v>
      </c>
      <c r="B169" s="18" t="s">
        <v>697</v>
      </c>
      <c r="C169" s="17" t="s">
        <v>698</v>
      </c>
      <c r="D169" s="14" t="s">
        <v>150</v>
      </c>
      <c r="E169" s="205">
        <v>1</v>
      </c>
      <c r="F169" s="13"/>
      <c r="G169" s="234">
        <f t="shared" si="6"/>
        <v>0</v>
      </c>
    </row>
    <row r="170" spans="1:7" x14ac:dyDescent="0.25">
      <c r="A170" s="11" t="s">
        <v>696</v>
      </c>
      <c r="B170" s="18" t="s">
        <v>229</v>
      </c>
      <c r="C170" s="17" t="s">
        <v>700</v>
      </c>
      <c r="D170" s="14" t="s">
        <v>19</v>
      </c>
      <c r="E170" s="205">
        <v>1</v>
      </c>
      <c r="F170" s="13"/>
      <c r="G170" s="234">
        <f t="shared" si="6"/>
        <v>0</v>
      </c>
    </row>
    <row r="171" spans="1:7" x14ac:dyDescent="0.25">
      <c r="A171" s="11" t="s">
        <v>699</v>
      </c>
      <c r="B171" s="18" t="s">
        <v>702</v>
      </c>
      <c r="C171" s="17" t="s">
        <v>703</v>
      </c>
      <c r="D171" s="14" t="s">
        <v>19</v>
      </c>
      <c r="E171" s="205">
        <v>3</v>
      </c>
      <c r="F171" s="13"/>
      <c r="G171" s="234">
        <f t="shared" si="6"/>
        <v>0</v>
      </c>
    </row>
    <row r="172" spans="1:7" x14ac:dyDescent="0.25">
      <c r="A172" s="11" t="s">
        <v>701</v>
      </c>
      <c r="B172" s="18" t="s">
        <v>225</v>
      </c>
      <c r="C172" s="17" t="s">
        <v>705</v>
      </c>
      <c r="D172" s="14" t="s">
        <v>19</v>
      </c>
      <c r="E172" s="205">
        <v>1</v>
      </c>
      <c r="F172" s="13"/>
      <c r="G172" s="234">
        <f t="shared" si="6"/>
        <v>0</v>
      </c>
    </row>
    <row r="173" spans="1:7" x14ac:dyDescent="0.25">
      <c r="A173" s="11" t="s">
        <v>704</v>
      </c>
      <c r="B173" s="18" t="s">
        <v>226</v>
      </c>
      <c r="C173" s="17" t="s">
        <v>707</v>
      </c>
      <c r="D173" s="14" t="s">
        <v>19</v>
      </c>
      <c r="E173" s="205">
        <v>10</v>
      </c>
      <c r="F173" s="13"/>
      <c r="G173" s="234">
        <f t="shared" si="6"/>
        <v>0</v>
      </c>
    </row>
    <row r="174" spans="1:7" x14ac:dyDescent="0.25">
      <c r="A174" s="11" t="s">
        <v>706</v>
      </c>
      <c r="B174" s="18" t="s">
        <v>221</v>
      </c>
      <c r="C174" s="17" t="s">
        <v>709</v>
      </c>
      <c r="D174" s="14" t="s">
        <v>19</v>
      </c>
      <c r="E174" s="205">
        <v>1</v>
      </c>
      <c r="F174" s="13"/>
      <c r="G174" s="234">
        <f t="shared" si="6"/>
        <v>0</v>
      </c>
    </row>
    <row r="175" spans="1:7" x14ac:dyDescent="0.25">
      <c r="A175" s="11" t="s">
        <v>708</v>
      </c>
      <c r="B175" s="18" t="s">
        <v>711</v>
      </c>
      <c r="C175" s="17" t="s">
        <v>712</v>
      </c>
      <c r="D175" s="14" t="s">
        <v>19</v>
      </c>
      <c r="E175" s="205">
        <v>1</v>
      </c>
      <c r="F175" s="13"/>
      <c r="G175" s="234">
        <f t="shared" si="6"/>
        <v>0</v>
      </c>
    </row>
    <row r="176" spans="1:7" x14ac:dyDescent="0.25">
      <c r="A176" s="11" t="s">
        <v>710</v>
      </c>
      <c r="B176" s="18" t="s">
        <v>714</v>
      </c>
      <c r="C176" s="17" t="s">
        <v>715</v>
      </c>
      <c r="D176" s="14" t="s">
        <v>19</v>
      </c>
      <c r="E176" s="205">
        <v>2</v>
      </c>
      <c r="F176" s="13"/>
      <c r="G176" s="234">
        <f t="shared" si="6"/>
        <v>0</v>
      </c>
    </row>
    <row r="177" spans="1:7" x14ac:dyDescent="0.25">
      <c r="A177" s="11" t="s">
        <v>713</v>
      </c>
      <c r="B177" s="18" t="s">
        <v>717</v>
      </c>
      <c r="C177" s="17" t="s">
        <v>718</v>
      </c>
      <c r="D177" s="14" t="s">
        <v>19</v>
      </c>
      <c r="E177" s="205">
        <v>1</v>
      </c>
      <c r="F177" s="13"/>
      <c r="G177" s="234">
        <f t="shared" si="6"/>
        <v>0</v>
      </c>
    </row>
    <row r="178" spans="1:7" x14ac:dyDescent="0.25">
      <c r="A178" s="11" t="s">
        <v>716</v>
      </c>
      <c r="B178" s="18" t="s">
        <v>720</v>
      </c>
      <c r="C178" s="17" t="s">
        <v>721</v>
      </c>
      <c r="D178" s="14" t="s">
        <v>19</v>
      </c>
      <c r="E178" s="205">
        <v>2</v>
      </c>
      <c r="F178" s="13"/>
      <c r="G178" s="234">
        <f t="shared" si="6"/>
        <v>0</v>
      </c>
    </row>
    <row r="179" spans="1:7" ht="25.5" x14ac:dyDescent="0.25">
      <c r="A179" s="11" t="s">
        <v>719</v>
      </c>
      <c r="B179" s="18" t="s">
        <v>231</v>
      </c>
      <c r="C179" s="17" t="s">
        <v>723</v>
      </c>
      <c r="D179" s="14" t="s">
        <v>151</v>
      </c>
      <c r="E179" s="205">
        <v>170</v>
      </c>
      <c r="F179" s="13"/>
      <c r="G179" s="234">
        <f t="shared" si="6"/>
        <v>0</v>
      </c>
    </row>
    <row r="180" spans="1:7" ht="25.5" x14ac:dyDescent="0.25">
      <c r="A180" s="11" t="s">
        <v>722</v>
      </c>
      <c r="B180" s="18" t="s">
        <v>232</v>
      </c>
      <c r="C180" s="17" t="s">
        <v>725</v>
      </c>
      <c r="D180" s="14" t="s">
        <v>151</v>
      </c>
      <c r="E180" s="205">
        <v>75</v>
      </c>
      <c r="F180" s="13"/>
      <c r="G180" s="234">
        <f t="shared" ref="G180:G241" si="7">ROUND(E180*F180,2)</f>
        <v>0</v>
      </c>
    </row>
    <row r="181" spans="1:7" x14ac:dyDescent="0.25">
      <c r="A181" s="11" t="s">
        <v>724</v>
      </c>
      <c r="B181" s="18" t="s">
        <v>233</v>
      </c>
      <c r="C181" s="17" t="s">
        <v>727</v>
      </c>
      <c r="D181" s="14" t="s">
        <v>151</v>
      </c>
      <c r="E181" s="205">
        <v>145</v>
      </c>
      <c r="F181" s="13"/>
      <c r="G181" s="234">
        <f t="shared" si="7"/>
        <v>0</v>
      </c>
    </row>
    <row r="182" spans="1:7" x14ac:dyDescent="0.25">
      <c r="A182" s="11" t="s">
        <v>726</v>
      </c>
      <c r="B182" s="18" t="s">
        <v>729</v>
      </c>
      <c r="C182" s="17" t="s">
        <v>730</v>
      </c>
      <c r="D182" s="14" t="s">
        <v>151</v>
      </c>
      <c r="E182" s="205">
        <v>20</v>
      </c>
      <c r="F182" s="13"/>
      <c r="G182" s="234">
        <f t="shared" si="7"/>
        <v>0</v>
      </c>
    </row>
    <row r="183" spans="1:7" ht="25.5" x14ac:dyDescent="0.25">
      <c r="A183" s="11" t="s">
        <v>728</v>
      </c>
      <c r="B183" s="18" t="s">
        <v>250</v>
      </c>
      <c r="C183" s="17" t="s">
        <v>732</v>
      </c>
      <c r="D183" s="14" t="s">
        <v>151</v>
      </c>
      <c r="E183" s="205">
        <v>7</v>
      </c>
      <c r="F183" s="13"/>
      <c r="G183" s="234">
        <f t="shared" si="7"/>
        <v>0</v>
      </c>
    </row>
    <row r="184" spans="1:7" ht="25.5" x14ac:dyDescent="0.25">
      <c r="A184" s="11" t="s">
        <v>731</v>
      </c>
      <c r="B184" s="18" t="s">
        <v>1064</v>
      </c>
      <c r="C184" s="17" t="s">
        <v>734</v>
      </c>
      <c r="D184" s="14" t="s">
        <v>151</v>
      </c>
      <c r="E184" s="205">
        <v>8</v>
      </c>
      <c r="F184" s="13"/>
      <c r="G184" s="234">
        <f t="shared" si="7"/>
        <v>0</v>
      </c>
    </row>
    <row r="185" spans="1:7" x14ac:dyDescent="0.25">
      <c r="A185" s="11" t="s">
        <v>733</v>
      </c>
      <c r="B185" s="18" t="s">
        <v>227</v>
      </c>
      <c r="C185" s="17" t="s">
        <v>736</v>
      </c>
      <c r="D185" s="14" t="s">
        <v>151</v>
      </c>
      <c r="E185" s="205">
        <v>0.5</v>
      </c>
      <c r="F185" s="13"/>
      <c r="G185" s="234">
        <f t="shared" si="7"/>
        <v>0</v>
      </c>
    </row>
    <row r="186" spans="1:7" ht="25.5" x14ac:dyDescent="0.25">
      <c r="A186" s="11" t="s">
        <v>735</v>
      </c>
      <c r="B186" s="18" t="s">
        <v>738</v>
      </c>
      <c r="C186" s="17" t="s">
        <v>739</v>
      </c>
      <c r="D186" s="14" t="s">
        <v>151</v>
      </c>
      <c r="E186" s="205">
        <v>2</v>
      </c>
      <c r="F186" s="13"/>
      <c r="G186" s="234">
        <f t="shared" si="7"/>
        <v>0</v>
      </c>
    </row>
    <row r="187" spans="1:7" ht="25.5" x14ac:dyDescent="0.25">
      <c r="A187" s="11" t="s">
        <v>737</v>
      </c>
      <c r="B187" s="18" t="s">
        <v>1031</v>
      </c>
      <c r="C187" s="41" t="s">
        <v>741</v>
      </c>
      <c r="D187" s="14" t="s">
        <v>150</v>
      </c>
      <c r="E187" s="205">
        <v>4</v>
      </c>
      <c r="F187" s="13"/>
      <c r="G187" s="234">
        <f t="shared" si="7"/>
        <v>0</v>
      </c>
    </row>
    <row r="188" spans="1:7" ht="25.5" x14ac:dyDescent="0.25">
      <c r="A188" s="11" t="s">
        <v>740</v>
      </c>
      <c r="B188" s="18" t="s">
        <v>1032</v>
      </c>
      <c r="C188" s="17" t="s">
        <v>743</v>
      </c>
      <c r="D188" s="14" t="s">
        <v>150</v>
      </c>
      <c r="E188" s="205">
        <v>1</v>
      </c>
      <c r="F188" s="13"/>
      <c r="G188" s="234">
        <f t="shared" si="7"/>
        <v>0</v>
      </c>
    </row>
    <row r="189" spans="1:7" ht="25.5" x14ac:dyDescent="0.25">
      <c r="A189" s="11" t="s">
        <v>742</v>
      </c>
      <c r="B189" s="45" t="s">
        <v>1033</v>
      </c>
      <c r="C189" s="17" t="s">
        <v>745</v>
      </c>
      <c r="D189" s="14" t="s">
        <v>150</v>
      </c>
      <c r="E189" s="205">
        <v>2</v>
      </c>
      <c r="F189" s="13"/>
      <c r="G189" s="234">
        <f t="shared" si="7"/>
        <v>0</v>
      </c>
    </row>
    <row r="190" spans="1:7" ht="25.5" x14ac:dyDescent="0.25">
      <c r="A190" s="11" t="s">
        <v>744</v>
      </c>
      <c r="B190" s="18" t="s">
        <v>1034</v>
      </c>
      <c r="C190" s="17" t="s">
        <v>747</v>
      </c>
      <c r="D190" s="14" t="s">
        <v>150</v>
      </c>
      <c r="E190" s="205">
        <v>1</v>
      </c>
      <c r="F190" s="13"/>
      <c r="G190" s="234">
        <f t="shared" si="7"/>
        <v>0</v>
      </c>
    </row>
    <row r="191" spans="1:7" ht="25.5" x14ac:dyDescent="0.25">
      <c r="A191" s="11" t="s">
        <v>746</v>
      </c>
      <c r="B191" s="18" t="s">
        <v>1073</v>
      </c>
      <c r="C191" s="17" t="s">
        <v>749</v>
      </c>
      <c r="D191" s="14" t="s">
        <v>150</v>
      </c>
      <c r="E191" s="205">
        <v>1</v>
      </c>
      <c r="F191" s="13"/>
      <c r="G191" s="234">
        <f t="shared" si="7"/>
        <v>0</v>
      </c>
    </row>
    <row r="192" spans="1:7" ht="25.5" x14ac:dyDescent="0.25">
      <c r="A192" s="11" t="s">
        <v>748</v>
      </c>
      <c r="B192" s="18" t="s">
        <v>1035</v>
      </c>
      <c r="C192" s="17" t="s">
        <v>751</v>
      </c>
      <c r="D192" s="14" t="s">
        <v>150</v>
      </c>
      <c r="E192" s="205">
        <v>2</v>
      </c>
      <c r="F192" s="13"/>
      <c r="G192" s="234">
        <f t="shared" si="7"/>
        <v>0</v>
      </c>
    </row>
    <row r="193" spans="1:7" ht="25.5" x14ac:dyDescent="0.25">
      <c r="A193" s="11" t="s">
        <v>750</v>
      </c>
      <c r="B193" s="18" t="s">
        <v>1036</v>
      </c>
      <c r="C193" s="17" t="s">
        <v>753</v>
      </c>
      <c r="D193" s="14" t="s">
        <v>150</v>
      </c>
      <c r="E193" s="205">
        <v>3</v>
      </c>
      <c r="F193" s="13"/>
      <c r="G193" s="234">
        <f t="shared" si="7"/>
        <v>0</v>
      </c>
    </row>
    <row r="194" spans="1:7" ht="25.5" x14ac:dyDescent="0.25">
      <c r="A194" s="11" t="s">
        <v>752</v>
      </c>
      <c r="B194" s="18" t="s">
        <v>1037</v>
      </c>
      <c r="C194" s="17" t="s">
        <v>755</v>
      </c>
      <c r="D194" s="14" t="s">
        <v>150</v>
      </c>
      <c r="E194" s="205">
        <v>6</v>
      </c>
      <c r="F194" s="13"/>
      <c r="G194" s="234">
        <f t="shared" si="7"/>
        <v>0</v>
      </c>
    </row>
    <row r="195" spans="1:7" ht="25.5" x14ac:dyDescent="0.25">
      <c r="A195" s="11" t="s">
        <v>754</v>
      </c>
      <c r="B195" s="18" t="s">
        <v>1038</v>
      </c>
      <c r="C195" s="17" t="s">
        <v>757</v>
      </c>
      <c r="D195" s="14" t="s">
        <v>150</v>
      </c>
      <c r="E195" s="205">
        <v>1</v>
      </c>
      <c r="F195" s="13"/>
      <c r="G195" s="234">
        <f t="shared" si="7"/>
        <v>0</v>
      </c>
    </row>
    <row r="196" spans="1:7" x14ac:dyDescent="0.25">
      <c r="A196" s="11" t="s">
        <v>756</v>
      </c>
      <c r="B196" s="18" t="s">
        <v>1040</v>
      </c>
      <c r="C196" s="17" t="s">
        <v>1041</v>
      </c>
      <c r="D196" s="14" t="s">
        <v>150</v>
      </c>
      <c r="E196" s="205">
        <v>1</v>
      </c>
      <c r="F196" s="13"/>
      <c r="G196" s="234">
        <f t="shared" si="7"/>
        <v>0</v>
      </c>
    </row>
    <row r="197" spans="1:7" x14ac:dyDescent="0.25">
      <c r="A197" s="11" t="s">
        <v>758</v>
      </c>
      <c r="B197" s="18" t="s">
        <v>1039</v>
      </c>
      <c r="C197" s="17" t="s">
        <v>1255</v>
      </c>
      <c r="D197" s="14" t="s">
        <v>150</v>
      </c>
      <c r="E197" s="205">
        <v>1</v>
      </c>
      <c r="F197" s="13"/>
      <c r="G197" s="234">
        <f t="shared" si="7"/>
        <v>0</v>
      </c>
    </row>
    <row r="198" spans="1:7" x14ac:dyDescent="0.25">
      <c r="A198" s="11" t="s">
        <v>759</v>
      </c>
      <c r="B198" s="18" t="s">
        <v>1042</v>
      </c>
      <c r="C198" s="17" t="s">
        <v>1043</v>
      </c>
      <c r="D198" s="14" t="s">
        <v>150</v>
      </c>
      <c r="E198" s="205">
        <v>3</v>
      </c>
      <c r="F198" s="13"/>
      <c r="G198" s="234">
        <f t="shared" si="7"/>
        <v>0</v>
      </c>
    </row>
    <row r="199" spans="1:7" x14ac:dyDescent="0.25">
      <c r="A199" s="11" t="s">
        <v>760</v>
      </c>
      <c r="B199" s="18" t="s">
        <v>1094</v>
      </c>
      <c r="C199" s="17" t="s">
        <v>763</v>
      </c>
      <c r="D199" s="14" t="s">
        <v>150</v>
      </c>
      <c r="E199" s="205">
        <v>18</v>
      </c>
      <c r="F199" s="13"/>
      <c r="G199" s="234">
        <f t="shared" si="7"/>
        <v>0</v>
      </c>
    </row>
    <row r="200" spans="1:7" ht="25.5" x14ac:dyDescent="0.25">
      <c r="A200" s="11" t="s">
        <v>761</v>
      </c>
      <c r="B200" s="18" t="s">
        <v>241</v>
      </c>
      <c r="C200" s="17" t="s">
        <v>765</v>
      </c>
      <c r="D200" s="14" t="s">
        <v>19</v>
      </c>
      <c r="E200" s="205">
        <v>13</v>
      </c>
      <c r="F200" s="13"/>
      <c r="G200" s="234">
        <f t="shared" si="7"/>
        <v>0</v>
      </c>
    </row>
    <row r="201" spans="1:7" ht="25.5" x14ac:dyDescent="0.25">
      <c r="A201" s="11" t="s">
        <v>762</v>
      </c>
      <c r="B201" s="18" t="s">
        <v>234</v>
      </c>
      <c r="C201" s="17" t="s">
        <v>767</v>
      </c>
      <c r="D201" s="14" t="s">
        <v>19</v>
      </c>
      <c r="E201" s="205">
        <v>13</v>
      </c>
      <c r="F201" s="13"/>
      <c r="G201" s="234">
        <f t="shared" si="7"/>
        <v>0</v>
      </c>
    </row>
    <row r="202" spans="1:7" ht="25.5" x14ac:dyDescent="0.25">
      <c r="A202" s="11" t="s">
        <v>764</v>
      </c>
      <c r="B202" s="18" t="s">
        <v>769</v>
      </c>
      <c r="C202" s="17" t="s">
        <v>770</v>
      </c>
      <c r="D202" s="14" t="s">
        <v>150</v>
      </c>
      <c r="E202" s="205">
        <v>5</v>
      </c>
      <c r="F202" s="13"/>
      <c r="G202" s="234">
        <f t="shared" si="7"/>
        <v>0</v>
      </c>
    </row>
    <row r="203" spans="1:7" ht="25.5" x14ac:dyDescent="0.25">
      <c r="A203" s="11" t="s">
        <v>766</v>
      </c>
      <c r="B203" s="18" t="s">
        <v>772</v>
      </c>
      <c r="C203" s="17" t="s">
        <v>773</v>
      </c>
      <c r="D203" s="14" t="s">
        <v>150</v>
      </c>
      <c r="E203" s="205">
        <v>2</v>
      </c>
      <c r="F203" s="13"/>
      <c r="G203" s="234">
        <f t="shared" si="7"/>
        <v>0</v>
      </c>
    </row>
    <row r="204" spans="1:7" x14ac:dyDescent="0.25">
      <c r="A204" s="11" t="s">
        <v>768</v>
      </c>
      <c r="B204" s="18" t="s">
        <v>775</v>
      </c>
      <c r="C204" s="17" t="s">
        <v>776</v>
      </c>
      <c r="D204" s="14" t="s">
        <v>150</v>
      </c>
      <c r="E204" s="205">
        <v>4</v>
      </c>
      <c r="F204" s="13"/>
      <c r="G204" s="234">
        <f t="shared" si="7"/>
        <v>0</v>
      </c>
    </row>
    <row r="205" spans="1:7" x14ac:dyDescent="0.25">
      <c r="A205" s="11" t="s">
        <v>771</v>
      </c>
      <c r="B205" s="18" t="s">
        <v>778</v>
      </c>
      <c r="C205" s="17" t="s">
        <v>779</v>
      </c>
      <c r="D205" s="14" t="s">
        <v>150</v>
      </c>
      <c r="E205" s="205">
        <v>7</v>
      </c>
      <c r="F205" s="13"/>
      <c r="G205" s="234">
        <f t="shared" si="7"/>
        <v>0</v>
      </c>
    </row>
    <row r="206" spans="1:7" x14ac:dyDescent="0.25">
      <c r="A206" s="11" t="s">
        <v>774</v>
      </c>
      <c r="B206" s="18" t="s">
        <v>249</v>
      </c>
      <c r="C206" s="17" t="s">
        <v>781</v>
      </c>
      <c r="D206" s="14" t="s">
        <v>150</v>
      </c>
      <c r="E206" s="205">
        <v>1</v>
      </c>
      <c r="F206" s="13"/>
      <c r="G206" s="234">
        <f t="shared" si="7"/>
        <v>0</v>
      </c>
    </row>
    <row r="207" spans="1:7" ht="25.5" x14ac:dyDescent="0.25">
      <c r="A207" s="11" t="s">
        <v>777</v>
      </c>
      <c r="B207" s="18" t="s">
        <v>783</v>
      </c>
      <c r="C207" s="17" t="s">
        <v>784</v>
      </c>
      <c r="D207" s="14" t="s">
        <v>150</v>
      </c>
      <c r="E207" s="205">
        <v>1</v>
      </c>
      <c r="F207" s="13"/>
      <c r="G207" s="234">
        <f t="shared" si="7"/>
        <v>0</v>
      </c>
    </row>
    <row r="208" spans="1:7" ht="25.5" x14ac:dyDescent="0.25">
      <c r="A208" s="11" t="s">
        <v>780</v>
      </c>
      <c r="B208" s="18" t="s">
        <v>786</v>
      </c>
      <c r="C208" s="17" t="s">
        <v>787</v>
      </c>
      <c r="D208" s="14" t="s">
        <v>150</v>
      </c>
      <c r="E208" s="205">
        <v>1</v>
      </c>
      <c r="F208" s="13"/>
      <c r="G208" s="234">
        <f t="shared" si="7"/>
        <v>0</v>
      </c>
    </row>
    <row r="209" spans="1:7" ht="25.5" x14ac:dyDescent="0.25">
      <c r="A209" s="11" t="s">
        <v>782</v>
      </c>
      <c r="B209" s="18" t="s">
        <v>789</v>
      </c>
      <c r="C209" s="17" t="s">
        <v>790</v>
      </c>
      <c r="D209" s="14" t="s">
        <v>150</v>
      </c>
      <c r="E209" s="205">
        <v>6</v>
      </c>
      <c r="F209" s="13"/>
      <c r="G209" s="234">
        <f t="shared" si="7"/>
        <v>0</v>
      </c>
    </row>
    <row r="210" spans="1:7" ht="25.5" x14ac:dyDescent="0.25">
      <c r="A210" s="11" t="s">
        <v>785</v>
      </c>
      <c r="B210" s="18" t="s">
        <v>792</v>
      </c>
      <c r="C210" s="17" t="s">
        <v>793</v>
      </c>
      <c r="D210" s="14" t="s">
        <v>150</v>
      </c>
      <c r="E210" s="205">
        <v>2</v>
      </c>
      <c r="F210" s="13"/>
      <c r="G210" s="234">
        <f t="shared" si="7"/>
        <v>0</v>
      </c>
    </row>
    <row r="211" spans="1:7" ht="25.5" x14ac:dyDescent="0.25">
      <c r="A211" s="11" t="s">
        <v>788</v>
      </c>
      <c r="B211" s="18" t="s">
        <v>795</v>
      </c>
      <c r="C211" s="17" t="s">
        <v>796</v>
      </c>
      <c r="D211" s="14" t="s">
        <v>150</v>
      </c>
      <c r="E211" s="205">
        <v>1</v>
      </c>
      <c r="F211" s="13"/>
      <c r="G211" s="234">
        <f t="shared" si="7"/>
        <v>0</v>
      </c>
    </row>
    <row r="212" spans="1:7" ht="25.5" x14ac:dyDescent="0.25">
      <c r="A212" s="11" t="s">
        <v>791</v>
      </c>
      <c r="B212" s="18" t="s">
        <v>798</v>
      </c>
      <c r="C212" s="17" t="s">
        <v>799</v>
      </c>
      <c r="D212" s="14" t="s">
        <v>150</v>
      </c>
      <c r="E212" s="205">
        <v>1</v>
      </c>
      <c r="F212" s="13"/>
      <c r="G212" s="234">
        <f t="shared" si="7"/>
        <v>0</v>
      </c>
    </row>
    <row r="213" spans="1:7" x14ac:dyDescent="0.25">
      <c r="A213" s="11" t="s">
        <v>794</v>
      </c>
      <c r="B213" s="18" t="s">
        <v>1028</v>
      </c>
      <c r="C213" s="17" t="s">
        <v>801</v>
      </c>
      <c r="D213" s="14" t="s">
        <v>150</v>
      </c>
      <c r="E213" s="205">
        <v>2</v>
      </c>
      <c r="F213" s="13"/>
      <c r="G213" s="234">
        <f t="shared" si="7"/>
        <v>0</v>
      </c>
    </row>
    <row r="214" spans="1:7" x14ac:dyDescent="0.25">
      <c r="A214" s="11" t="s">
        <v>797</v>
      </c>
      <c r="B214" s="18" t="s">
        <v>1029</v>
      </c>
      <c r="C214" s="17" t="s">
        <v>803</v>
      </c>
      <c r="D214" s="14" t="s">
        <v>150</v>
      </c>
      <c r="E214" s="205">
        <v>2</v>
      </c>
      <c r="F214" s="13"/>
      <c r="G214" s="234">
        <f t="shared" si="7"/>
        <v>0</v>
      </c>
    </row>
    <row r="215" spans="1:7" ht="25.5" x14ac:dyDescent="0.25">
      <c r="A215" s="11" t="s">
        <v>800</v>
      </c>
      <c r="B215" s="18" t="s">
        <v>1074</v>
      </c>
      <c r="C215" s="17" t="s">
        <v>805</v>
      </c>
      <c r="D215" s="14" t="s">
        <v>208</v>
      </c>
      <c r="E215" s="205">
        <v>3</v>
      </c>
      <c r="F215" s="13"/>
      <c r="G215" s="234">
        <f t="shared" si="7"/>
        <v>0</v>
      </c>
    </row>
    <row r="216" spans="1:7" ht="25.5" x14ac:dyDescent="0.25">
      <c r="A216" s="11" t="s">
        <v>802</v>
      </c>
      <c r="B216" s="18" t="s">
        <v>1075</v>
      </c>
      <c r="C216" s="17" t="s">
        <v>807</v>
      </c>
      <c r="D216" s="14" t="s">
        <v>150</v>
      </c>
      <c r="E216" s="205">
        <v>2</v>
      </c>
      <c r="F216" s="13"/>
      <c r="G216" s="234">
        <f t="shared" si="7"/>
        <v>0</v>
      </c>
    </row>
    <row r="217" spans="1:7" ht="25.5" x14ac:dyDescent="0.25">
      <c r="A217" s="11" t="s">
        <v>804</v>
      </c>
      <c r="B217" s="18" t="s">
        <v>1076</v>
      </c>
      <c r="C217" s="17" t="s">
        <v>809</v>
      </c>
      <c r="D217" s="14" t="s">
        <v>150</v>
      </c>
      <c r="E217" s="205">
        <v>2</v>
      </c>
      <c r="F217" s="13"/>
      <c r="G217" s="234">
        <f t="shared" si="7"/>
        <v>0</v>
      </c>
    </row>
    <row r="218" spans="1:7" x14ac:dyDescent="0.25">
      <c r="A218" s="11" t="s">
        <v>806</v>
      </c>
      <c r="B218" s="18" t="s">
        <v>1030</v>
      </c>
      <c r="C218" s="17" t="s">
        <v>811</v>
      </c>
      <c r="D218" s="14" t="s">
        <v>150</v>
      </c>
      <c r="E218" s="205">
        <v>1</v>
      </c>
      <c r="F218" s="13"/>
      <c r="G218" s="234">
        <f t="shared" si="7"/>
        <v>0</v>
      </c>
    </row>
    <row r="219" spans="1:7" ht="25.5" x14ac:dyDescent="0.25">
      <c r="A219" s="11" t="s">
        <v>808</v>
      </c>
      <c r="B219" s="18" t="s">
        <v>206</v>
      </c>
      <c r="C219" s="17" t="s">
        <v>813</v>
      </c>
      <c r="D219" s="14" t="s">
        <v>19</v>
      </c>
      <c r="E219" s="205">
        <v>8</v>
      </c>
      <c r="F219" s="13"/>
      <c r="G219" s="234">
        <f t="shared" si="7"/>
        <v>0</v>
      </c>
    </row>
    <row r="220" spans="1:7" ht="38.25" x14ac:dyDescent="0.25">
      <c r="A220" s="11" t="s">
        <v>810</v>
      </c>
      <c r="B220" s="18" t="s">
        <v>237</v>
      </c>
      <c r="C220" s="17" t="s">
        <v>815</v>
      </c>
      <c r="D220" s="14" t="s">
        <v>19</v>
      </c>
      <c r="E220" s="205">
        <v>1</v>
      </c>
      <c r="F220" s="13"/>
      <c r="G220" s="234">
        <f t="shared" si="7"/>
        <v>0</v>
      </c>
    </row>
    <row r="221" spans="1:7" ht="38.25" x14ac:dyDescent="0.25">
      <c r="A221" s="11" t="s">
        <v>812</v>
      </c>
      <c r="B221" s="18" t="s">
        <v>238</v>
      </c>
      <c r="C221" s="17" t="s">
        <v>817</v>
      </c>
      <c r="D221" s="14" t="s">
        <v>19</v>
      </c>
      <c r="E221" s="205">
        <v>5</v>
      </c>
      <c r="F221" s="13"/>
      <c r="G221" s="234">
        <f t="shared" si="7"/>
        <v>0</v>
      </c>
    </row>
    <row r="222" spans="1:7" ht="38.25" x14ac:dyDescent="0.25">
      <c r="A222" s="11" t="s">
        <v>814</v>
      </c>
      <c r="B222" s="18" t="s">
        <v>239</v>
      </c>
      <c r="C222" s="17" t="s">
        <v>819</v>
      </c>
      <c r="D222" s="14" t="s">
        <v>19</v>
      </c>
      <c r="E222" s="205">
        <v>4</v>
      </c>
      <c r="F222" s="13"/>
      <c r="G222" s="234">
        <f t="shared" si="7"/>
        <v>0</v>
      </c>
    </row>
    <row r="223" spans="1:7" x14ac:dyDescent="0.25">
      <c r="A223" s="11" t="s">
        <v>816</v>
      </c>
      <c r="B223" s="18" t="s">
        <v>1044</v>
      </c>
      <c r="C223" s="17" t="s">
        <v>1045</v>
      </c>
      <c r="D223" s="14" t="s">
        <v>150</v>
      </c>
      <c r="E223" s="205">
        <v>4</v>
      </c>
      <c r="F223" s="13"/>
      <c r="G223" s="234">
        <f t="shared" si="7"/>
        <v>0</v>
      </c>
    </row>
    <row r="224" spans="1:7" x14ac:dyDescent="0.25">
      <c r="A224" s="11" t="s">
        <v>818</v>
      </c>
      <c r="B224" s="18" t="s">
        <v>1046</v>
      </c>
      <c r="C224" s="17" t="s">
        <v>1047</v>
      </c>
      <c r="D224" s="14" t="s">
        <v>150</v>
      </c>
      <c r="E224" s="205">
        <v>2</v>
      </c>
      <c r="F224" s="13"/>
      <c r="G224" s="234">
        <f t="shared" si="7"/>
        <v>0</v>
      </c>
    </row>
    <row r="225" spans="1:7" x14ac:dyDescent="0.25">
      <c r="A225" s="11" t="s">
        <v>820</v>
      </c>
      <c r="B225" s="18" t="s">
        <v>1048</v>
      </c>
      <c r="C225" s="17" t="s">
        <v>1049</v>
      </c>
      <c r="D225" s="14" t="s">
        <v>150</v>
      </c>
      <c r="E225" s="205">
        <v>1</v>
      </c>
      <c r="F225" s="13"/>
      <c r="G225" s="234">
        <f t="shared" si="7"/>
        <v>0</v>
      </c>
    </row>
    <row r="226" spans="1:7" x14ac:dyDescent="0.25">
      <c r="A226" s="11" t="s">
        <v>821</v>
      </c>
      <c r="B226" s="18" t="s">
        <v>230</v>
      </c>
      <c r="C226" s="17" t="s">
        <v>824</v>
      </c>
      <c r="D226" s="14" t="s">
        <v>19</v>
      </c>
      <c r="E226" s="205">
        <v>13</v>
      </c>
      <c r="F226" s="13"/>
      <c r="G226" s="234">
        <f t="shared" si="7"/>
        <v>0</v>
      </c>
    </row>
    <row r="227" spans="1:7" x14ac:dyDescent="0.25">
      <c r="A227" s="11" t="s">
        <v>822</v>
      </c>
      <c r="B227" s="18" t="s">
        <v>826</v>
      </c>
      <c r="C227" s="17" t="s">
        <v>827</v>
      </c>
      <c r="D227" s="14" t="s">
        <v>19</v>
      </c>
      <c r="E227" s="205">
        <v>3</v>
      </c>
      <c r="F227" s="13"/>
      <c r="G227" s="234">
        <f t="shared" si="7"/>
        <v>0</v>
      </c>
    </row>
    <row r="228" spans="1:7" x14ac:dyDescent="0.25">
      <c r="A228" s="11" t="s">
        <v>823</v>
      </c>
      <c r="B228" s="18" t="s">
        <v>222</v>
      </c>
      <c r="C228" s="17" t="s">
        <v>829</v>
      </c>
      <c r="D228" s="14" t="s">
        <v>19</v>
      </c>
      <c r="E228" s="205">
        <v>52</v>
      </c>
      <c r="F228" s="13"/>
      <c r="G228" s="234">
        <f t="shared" si="7"/>
        <v>0</v>
      </c>
    </row>
    <row r="229" spans="1:7" x14ac:dyDescent="0.25">
      <c r="A229" s="11" t="s">
        <v>825</v>
      </c>
      <c r="B229" s="18" t="s">
        <v>223</v>
      </c>
      <c r="C229" s="17" t="s">
        <v>831</v>
      </c>
      <c r="D229" s="14" t="s">
        <v>19</v>
      </c>
      <c r="E229" s="205">
        <v>60</v>
      </c>
      <c r="F229" s="13"/>
      <c r="G229" s="234">
        <f t="shared" si="7"/>
        <v>0</v>
      </c>
    </row>
    <row r="230" spans="1:7" x14ac:dyDescent="0.25">
      <c r="A230" s="11" t="s">
        <v>828</v>
      </c>
      <c r="B230" s="18" t="s">
        <v>224</v>
      </c>
      <c r="C230" s="17" t="s">
        <v>833</v>
      </c>
      <c r="D230" s="14" t="s">
        <v>19</v>
      </c>
      <c r="E230" s="205">
        <v>25</v>
      </c>
      <c r="F230" s="13"/>
      <c r="G230" s="234">
        <f t="shared" si="7"/>
        <v>0</v>
      </c>
    </row>
    <row r="231" spans="1:7" x14ac:dyDescent="0.25">
      <c r="A231" s="11" t="s">
        <v>830</v>
      </c>
      <c r="B231" s="18" t="s">
        <v>835</v>
      </c>
      <c r="C231" s="17" t="s">
        <v>836</v>
      </c>
      <c r="D231" s="14" t="s">
        <v>19</v>
      </c>
      <c r="E231" s="205">
        <v>10</v>
      </c>
      <c r="F231" s="13"/>
      <c r="G231" s="234">
        <f t="shared" si="7"/>
        <v>0</v>
      </c>
    </row>
    <row r="232" spans="1:7" x14ac:dyDescent="0.25">
      <c r="A232" s="11" t="s">
        <v>832</v>
      </c>
      <c r="B232" s="18" t="s">
        <v>1093</v>
      </c>
      <c r="C232" s="17" t="s">
        <v>838</v>
      </c>
      <c r="D232" s="14" t="s">
        <v>151</v>
      </c>
      <c r="E232" s="205">
        <v>35</v>
      </c>
      <c r="F232" s="13"/>
      <c r="G232" s="234">
        <f t="shared" si="7"/>
        <v>0</v>
      </c>
    </row>
    <row r="233" spans="1:7" x14ac:dyDescent="0.25">
      <c r="A233" s="11" t="s">
        <v>834</v>
      </c>
      <c r="B233" s="18" t="s">
        <v>167</v>
      </c>
      <c r="C233" s="41" t="s">
        <v>840</v>
      </c>
      <c r="D233" s="14" t="s">
        <v>150</v>
      </c>
      <c r="E233" s="205">
        <v>4</v>
      </c>
      <c r="F233" s="13"/>
      <c r="G233" s="234">
        <f t="shared" si="7"/>
        <v>0</v>
      </c>
    </row>
    <row r="234" spans="1:7" x14ac:dyDescent="0.25">
      <c r="A234" s="11" t="s">
        <v>837</v>
      </c>
      <c r="B234" s="18" t="s">
        <v>240</v>
      </c>
      <c r="C234" s="41" t="s">
        <v>842</v>
      </c>
      <c r="D234" s="14" t="s">
        <v>150</v>
      </c>
      <c r="E234" s="205">
        <v>2</v>
      </c>
      <c r="F234" s="13"/>
      <c r="G234" s="234">
        <f t="shared" si="7"/>
        <v>0</v>
      </c>
    </row>
    <row r="235" spans="1:7" ht="25.5" x14ac:dyDescent="0.25">
      <c r="A235" s="11" t="s">
        <v>839</v>
      </c>
      <c r="B235" s="18" t="s">
        <v>844</v>
      </c>
      <c r="C235" s="17" t="s">
        <v>845</v>
      </c>
      <c r="D235" s="14" t="s">
        <v>19</v>
      </c>
      <c r="E235" s="205">
        <v>1</v>
      </c>
      <c r="F235" s="13"/>
      <c r="G235" s="234">
        <f t="shared" si="7"/>
        <v>0</v>
      </c>
    </row>
    <row r="236" spans="1:7" ht="25.5" x14ac:dyDescent="0.25">
      <c r="A236" s="11" t="s">
        <v>841</v>
      </c>
      <c r="B236" s="10" t="s">
        <v>847</v>
      </c>
      <c r="C236" s="28" t="s">
        <v>848</v>
      </c>
      <c r="D236" s="14" t="s">
        <v>150</v>
      </c>
      <c r="E236" s="205">
        <v>616</v>
      </c>
      <c r="F236" s="13"/>
      <c r="G236" s="234">
        <f t="shared" si="7"/>
        <v>0</v>
      </c>
    </row>
    <row r="237" spans="1:7" ht="25.5" x14ac:dyDescent="0.25">
      <c r="A237" s="11" t="s">
        <v>843</v>
      </c>
      <c r="B237" s="10" t="s">
        <v>850</v>
      </c>
      <c r="C237" s="28" t="s">
        <v>851</v>
      </c>
      <c r="D237" s="14" t="s">
        <v>150</v>
      </c>
      <c r="E237" s="205">
        <v>736</v>
      </c>
      <c r="F237" s="13"/>
      <c r="G237" s="234">
        <f t="shared" si="7"/>
        <v>0</v>
      </c>
    </row>
    <row r="238" spans="1:7" ht="114.75" x14ac:dyDescent="0.25">
      <c r="A238" s="11" t="s">
        <v>846</v>
      </c>
      <c r="B238" s="18" t="s">
        <v>1352</v>
      </c>
      <c r="C238" s="317" t="s">
        <v>1382</v>
      </c>
      <c r="D238" s="14" t="s">
        <v>19</v>
      </c>
      <c r="E238" s="205">
        <v>2</v>
      </c>
      <c r="F238" s="13"/>
      <c r="G238" s="234">
        <f t="shared" si="7"/>
        <v>0</v>
      </c>
    </row>
    <row r="239" spans="1:7" ht="114.75" x14ac:dyDescent="0.25">
      <c r="A239" s="11" t="s">
        <v>849</v>
      </c>
      <c r="B239" s="18" t="s">
        <v>1371</v>
      </c>
      <c r="C239" s="317" t="s">
        <v>1383</v>
      </c>
      <c r="D239" s="14" t="s">
        <v>19</v>
      </c>
      <c r="E239" s="205">
        <v>1</v>
      </c>
      <c r="F239" s="13"/>
      <c r="G239" s="234">
        <f t="shared" si="7"/>
        <v>0</v>
      </c>
    </row>
    <row r="240" spans="1:7" ht="38.25" x14ac:dyDescent="0.25">
      <c r="A240" s="11" t="s">
        <v>852</v>
      </c>
      <c r="B240" s="18" t="s">
        <v>856</v>
      </c>
      <c r="C240" s="17" t="s">
        <v>857</v>
      </c>
      <c r="D240" s="14" t="s">
        <v>19</v>
      </c>
      <c r="E240" s="205">
        <v>1</v>
      </c>
      <c r="F240" s="13"/>
      <c r="G240" s="234">
        <f t="shared" si="7"/>
        <v>0</v>
      </c>
    </row>
    <row r="241" spans="1:7" ht="38.25" x14ac:dyDescent="0.25">
      <c r="A241" s="11" t="s">
        <v>853</v>
      </c>
      <c r="B241" s="18" t="s">
        <v>859</v>
      </c>
      <c r="C241" s="17" t="s">
        <v>860</v>
      </c>
      <c r="D241" s="14" t="s">
        <v>19</v>
      </c>
      <c r="E241" s="205">
        <v>1</v>
      </c>
      <c r="F241" s="13"/>
      <c r="G241" s="234">
        <f t="shared" si="7"/>
        <v>0</v>
      </c>
    </row>
    <row r="242" spans="1:7" x14ac:dyDescent="0.25">
      <c r="A242" s="11" t="s">
        <v>854</v>
      </c>
      <c r="B242" s="18" t="s">
        <v>207</v>
      </c>
      <c r="C242" s="17" t="s">
        <v>862</v>
      </c>
      <c r="D242" s="14" t="s">
        <v>19</v>
      </c>
      <c r="E242" s="205">
        <v>8</v>
      </c>
      <c r="F242" s="13"/>
      <c r="G242" s="234">
        <f t="shared" ref="G242:G305" si="8">ROUND(E242*F242,2)</f>
        <v>0</v>
      </c>
    </row>
    <row r="243" spans="1:7" ht="25.5" x14ac:dyDescent="0.25">
      <c r="A243" s="11" t="s">
        <v>855</v>
      </c>
      <c r="B243" s="45" t="s">
        <v>1257</v>
      </c>
      <c r="C243" s="17" t="s">
        <v>1256</v>
      </c>
      <c r="D243" s="14" t="s">
        <v>150</v>
      </c>
      <c r="E243" s="205">
        <v>2</v>
      </c>
      <c r="F243" s="13"/>
      <c r="G243" s="234">
        <f t="shared" si="8"/>
        <v>0</v>
      </c>
    </row>
    <row r="244" spans="1:7" ht="25.5" x14ac:dyDescent="0.25">
      <c r="A244" s="11" t="s">
        <v>858</v>
      </c>
      <c r="B244" s="18" t="s">
        <v>1050</v>
      </c>
      <c r="C244" s="17" t="s">
        <v>1258</v>
      </c>
      <c r="D244" s="14" t="s">
        <v>150</v>
      </c>
      <c r="E244" s="205">
        <v>1</v>
      </c>
      <c r="F244" s="13"/>
      <c r="G244" s="234">
        <f t="shared" si="8"/>
        <v>0</v>
      </c>
    </row>
    <row r="245" spans="1:7" x14ac:dyDescent="0.25">
      <c r="A245" s="11" t="s">
        <v>861</v>
      </c>
      <c r="B245" s="18" t="s">
        <v>866</v>
      </c>
      <c r="C245" s="17" t="s">
        <v>867</v>
      </c>
      <c r="D245" s="14" t="s">
        <v>150</v>
      </c>
      <c r="E245" s="205">
        <v>1</v>
      </c>
      <c r="F245" s="13"/>
      <c r="G245" s="234">
        <f t="shared" si="8"/>
        <v>0</v>
      </c>
    </row>
    <row r="246" spans="1:7" x14ac:dyDescent="0.25">
      <c r="A246" s="11" t="s">
        <v>863</v>
      </c>
      <c r="B246" s="18" t="s">
        <v>213</v>
      </c>
      <c r="C246" s="17" t="s">
        <v>869</v>
      </c>
      <c r="D246" s="14" t="s">
        <v>19</v>
      </c>
      <c r="E246" s="205">
        <v>8</v>
      </c>
      <c r="F246" s="13"/>
      <c r="G246" s="234">
        <f t="shared" si="8"/>
        <v>0</v>
      </c>
    </row>
    <row r="247" spans="1:7" ht="25.5" x14ac:dyDescent="0.25">
      <c r="A247" s="11" t="s">
        <v>864</v>
      </c>
      <c r="B247" s="18" t="s">
        <v>1051</v>
      </c>
      <c r="C247" s="17" t="s">
        <v>1052</v>
      </c>
      <c r="D247" s="14" t="s">
        <v>208</v>
      </c>
      <c r="E247" s="205">
        <v>1</v>
      </c>
      <c r="F247" s="13"/>
      <c r="G247" s="234">
        <f t="shared" si="8"/>
        <v>0</v>
      </c>
    </row>
    <row r="248" spans="1:7" ht="25.5" x14ac:dyDescent="0.25">
      <c r="A248" s="11" t="s">
        <v>865</v>
      </c>
      <c r="B248" s="18" t="s">
        <v>1058</v>
      </c>
      <c r="C248" s="17" t="s">
        <v>1059</v>
      </c>
      <c r="D248" s="14" t="s">
        <v>150</v>
      </c>
      <c r="E248" s="205">
        <v>3</v>
      </c>
      <c r="F248" s="13"/>
      <c r="G248" s="234">
        <f t="shared" si="8"/>
        <v>0</v>
      </c>
    </row>
    <row r="249" spans="1:7" ht="25.5" x14ac:dyDescent="0.25">
      <c r="A249" s="11" t="s">
        <v>868</v>
      </c>
      <c r="B249" s="18" t="s">
        <v>1054</v>
      </c>
      <c r="C249" s="17" t="s">
        <v>1055</v>
      </c>
      <c r="D249" s="14" t="s">
        <v>150</v>
      </c>
      <c r="E249" s="205">
        <v>7</v>
      </c>
      <c r="F249" s="13"/>
      <c r="G249" s="234">
        <f t="shared" si="8"/>
        <v>0</v>
      </c>
    </row>
    <row r="250" spans="1:7" ht="25.5" x14ac:dyDescent="0.25">
      <c r="A250" s="11" t="s">
        <v>870</v>
      </c>
      <c r="B250" s="18" t="s">
        <v>1056</v>
      </c>
      <c r="C250" s="17" t="s">
        <v>1057</v>
      </c>
      <c r="D250" s="14" t="s">
        <v>150</v>
      </c>
      <c r="E250" s="205">
        <v>5</v>
      </c>
      <c r="F250" s="13"/>
      <c r="G250" s="234">
        <f t="shared" si="8"/>
        <v>0</v>
      </c>
    </row>
    <row r="251" spans="1:7" ht="25.5" x14ac:dyDescent="0.25">
      <c r="A251" s="11" t="s">
        <v>871</v>
      </c>
      <c r="B251" s="18" t="s">
        <v>875</v>
      </c>
      <c r="C251" s="17" t="s">
        <v>876</v>
      </c>
      <c r="D251" s="14" t="s">
        <v>150</v>
      </c>
      <c r="E251" s="205">
        <v>2</v>
      </c>
      <c r="F251" s="13"/>
      <c r="G251" s="234">
        <f t="shared" si="8"/>
        <v>0</v>
      </c>
    </row>
    <row r="252" spans="1:7" ht="25.5" x14ac:dyDescent="0.25">
      <c r="A252" s="11" t="s">
        <v>872</v>
      </c>
      <c r="B252" s="18" t="s">
        <v>1053</v>
      </c>
      <c r="C252" s="17" t="s">
        <v>878</v>
      </c>
      <c r="D252" s="14" t="s">
        <v>150</v>
      </c>
      <c r="E252" s="205">
        <v>2</v>
      </c>
      <c r="F252" s="13"/>
      <c r="G252" s="234">
        <f t="shared" si="8"/>
        <v>0</v>
      </c>
    </row>
    <row r="253" spans="1:7" x14ac:dyDescent="0.25">
      <c r="A253" s="11" t="s">
        <v>873</v>
      </c>
      <c r="B253" s="18" t="s">
        <v>152</v>
      </c>
      <c r="C253" s="17" t="s">
        <v>880</v>
      </c>
      <c r="D253" s="14" t="s">
        <v>150</v>
      </c>
      <c r="E253" s="205">
        <v>3</v>
      </c>
      <c r="F253" s="13"/>
      <c r="G253" s="234">
        <f t="shared" si="8"/>
        <v>0</v>
      </c>
    </row>
    <row r="254" spans="1:7" x14ac:dyDescent="0.25">
      <c r="A254" s="11" t="s">
        <v>874</v>
      </c>
      <c r="B254" s="18" t="s">
        <v>162</v>
      </c>
      <c r="C254" s="17" t="s">
        <v>882</v>
      </c>
      <c r="D254" s="14" t="s">
        <v>150</v>
      </c>
      <c r="E254" s="205">
        <v>5</v>
      </c>
      <c r="F254" s="13"/>
      <c r="G254" s="234">
        <f t="shared" si="8"/>
        <v>0</v>
      </c>
    </row>
    <row r="255" spans="1:7" x14ac:dyDescent="0.25">
      <c r="A255" s="11" t="s">
        <v>877</v>
      </c>
      <c r="B255" s="18" t="s">
        <v>884</v>
      </c>
      <c r="C255" s="17" t="s">
        <v>885</v>
      </c>
      <c r="D255" s="14" t="s">
        <v>150</v>
      </c>
      <c r="E255" s="205">
        <v>1</v>
      </c>
      <c r="F255" s="13"/>
      <c r="G255" s="234">
        <f t="shared" si="8"/>
        <v>0</v>
      </c>
    </row>
    <row r="256" spans="1:7" x14ac:dyDescent="0.25">
      <c r="A256" s="11" t="s">
        <v>879</v>
      </c>
      <c r="B256" s="18" t="s">
        <v>228</v>
      </c>
      <c r="C256" s="17" t="s">
        <v>887</v>
      </c>
      <c r="D256" s="14" t="s">
        <v>19</v>
      </c>
      <c r="E256" s="205">
        <v>4</v>
      </c>
      <c r="F256" s="13"/>
      <c r="G256" s="234">
        <f t="shared" si="8"/>
        <v>0</v>
      </c>
    </row>
    <row r="257" spans="1:7" ht="25.5" x14ac:dyDescent="0.25">
      <c r="A257" s="11" t="s">
        <v>881</v>
      </c>
      <c r="B257" s="18" t="s">
        <v>889</v>
      </c>
      <c r="C257" s="17" t="s">
        <v>890</v>
      </c>
      <c r="D257" s="14" t="s">
        <v>150</v>
      </c>
      <c r="E257" s="205">
        <v>3</v>
      </c>
      <c r="F257" s="13"/>
      <c r="G257" s="234">
        <f t="shared" si="8"/>
        <v>0</v>
      </c>
    </row>
    <row r="258" spans="1:7" ht="25.5" x14ac:dyDescent="0.25">
      <c r="A258" s="11" t="s">
        <v>883</v>
      </c>
      <c r="B258" s="18" t="s">
        <v>892</v>
      </c>
      <c r="C258" s="17" t="s">
        <v>893</v>
      </c>
      <c r="D258" s="14" t="s">
        <v>150</v>
      </c>
      <c r="E258" s="205">
        <v>2</v>
      </c>
      <c r="F258" s="13"/>
      <c r="G258" s="234">
        <f t="shared" si="8"/>
        <v>0</v>
      </c>
    </row>
    <row r="259" spans="1:7" x14ac:dyDescent="0.25">
      <c r="A259" s="11" t="s">
        <v>886</v>
      </c>
      <c r="B259" s="18" t="s">
        <v>895</v>
      </c>
      <c r="C259" s="17" t="s">
        <v>896</v>
      </c>
      <c r="D259" s="14" t="s">
        <v>150</v>
      </c>
      <c r="E259" s="205">
        <v>1</v>
      </c>
      <c r="F259" s="13"/>
      <c r="G259" s="234">
        <f t="shared" si="8"/>
        <v>0</v>
      </c>
    </row>
    <row r="260" spans="1:7" x14ac:dyDescent="0.25">
      <c r="A260" s="11" t="s">
        <v>888</v>
      </c>
      <c r="B260" s="18" t="s">
        <v>898</v>
      </c>
      <c r="C260" s="17" t="s">
        <v>899</v>
      </c>
      <c r="D260" s="14" t="s">
        <v>150</v>
      </c>
      <c r="E260" s="205">
        <v>1</v>
      </c>
      <c r="F260" s="13"/>
      <c r="G260" s="234">
        <f t="shared" si="8"/>
        <v>0</v>
      </c>
    </row>
    <row r="261" spans="1:7" ht="25.5" x14ac:dyDescent="0.25">
      <c r="A261" s="11" t="s">
        <v>891</v>
      </c>
      <c r="B261" s="18" t="s">
        <v>901</v>
      </c>
      <c r="C261" s="17" t="s">
        <v>902</v>
      </c>
      <c r="D261" s="14" t="s">
        <v>150</v>
      </c>
      <c r="E261" s="205">
        <v>3</v>
      </c>
      <c r="F261" s="13"/>
      <c r="G261" s="234">
        <f t="shared" si="8"/>
        <v>0</v>
      </c>
    </row>
    <row r="262" spans="1:7" x14ac:dyDescent="0.25">
      <c r="A262" s="11" t="s">
        <v>894</v>
      </c>
      <c r="B262" s="18" t="s">
        <v>486</v>
      </c>
      <c r="C262" s="41" t="s">
        <v>904</v>
      </c>
      <c r="D262" s="14" t="s">
        <v>150</v>
      </c>
      <c r="E262" s="205">
        <v>5</v>
      </c>
      <c r="F262" s="13"/>
      <c r="G262" s="234">
        <f t="shared" si="8"/>
        <v>0</v>
      </c>
    </row>
    <row r="263" spans="1:7" x14ac:dyDescent="0.25">
      <c r="A263" s="11" t="s">
        <v>897</v>
      </c>
      <c r="B263" s="18" t="s">
        <v>909</v>
      </c>
      <c r="C263" s="17" t="s">
        <v>907</v>
      </c>
      <c r="D263" s="14" t="s">
        <v>150</v>
      </c>
      <c r="E263" s="205">
        <v>2</v>
      </c>
      <c r="F263" s="13"/>
      <c r="G263" s="234">
        <f t="shared" si="8"/>
        <v>0</v>
      </c>
    </row>
    <row r="264" spans="1:7" ht="25.5" x14ac:dyDescent="0.25">
      <c r="A264" s="11" t="s">
        <v>900</v>
      </c>
      <c r="B264" s="18" t="s">
        <v>906</v>
      </c>
      <c r="C264" s="17" t="s">
        <v>910</v>
      </c>
      <c r="D264" s="14" t="s">
        <v>150</v>
      </c>
      <c r="E264" s="205">
        <v>1</v>
      </c>
      <c r="F264" s="13"/>
      <c r="G264" s="234">
        <f t="shared" si="8"/>
        <v>0</v>
      </c>
    </row>
    <row r="265" spans="1:7" x14ac:dyDescent="0.25">
      <c r="A265" s="11" t="s">
        <v>903</v>
      </c>
      <c r="B265" s="18" t="s">
        <v>253</v>
      </c>
      <c r="C265" s="17" t="s">
        <v>912</v>
      </c>
      <c r="D265" s="14" t="s">
        <v>150</v>
      </c>
      <c r="E265" s="205">
        <v>2</v>
      </c>
      <c r="F265" s="13"/>
      <c r="G265" s="234">
        <f t="shared" si="8"/>
        <v>0</v>
      </c>
    </row>
    <row r="266" spans="1:7" x14ac:dyDescent="0.25">
      <c r="A266" s="11" t="s">
        <v>905</v>
      </c>
      <c r="B266" s="18" t="s">
        <v>1061</v>
      </c>
      <c r="C266" s="17" t="s">
        <v>914</v>
      </c>
      <c r="D266" s="14" t="s">
        <v>150</v>
      </c>
      <c r="E266" s="205">
        <v>6</v>
      </c>
      <c r="F266" s="13"/>
      <c r="G266" s="234">
        <f t="shared" si="8"/>
        <v>0</v>
      </c>
    </row>
    <row r="267" spans="1:7" x14ac:dyDescent="0.25">
      <c r="A267" s="11" t="s">
        <v>908</v>
      </c>
      <c r="B267" s="18" t="s">
        <v>1060</v>
      </c>
      <c r="C267" s="17" t="s">
        <v>916</v>
      </c>
      <c r="D267" s="14" t="s">
        <v>150</v>
      </c>
      <c r="E267" s="205">
        <v>1</v>
      </c>
      <c r="F267" s="13"/>
      <c r="G267" s="234">
        <f t="shared" si="8"/>
        <v>0</v>
      </c>
    </row>
    <row r="268" spans="1:7" x14ac:dyDescent="0.25">
      <c r="A268" s="11" t="s">
        <v>911</v>
      </c>
      <c r="B268" s="18" t="s">
        <v>918</v>
      </c>
      <c r="C268" s="17" t="s">
        <v>919</v>
      </c>
      <c r="D268" s="14" t="s">
        <v>150</v>
      </c>
      <c r="E268" s="205">
        <v>1</v>
      </c>
      <c r="F268" s="13"/>
      <c r="G268" s="234">
        <f t="shared" si="8"/>
        <v>0</v>
      </c>
    </row>
    <row r="269" spans="1:7" x14ac:dyDescent="0.25">
      <c r="A269" s="11" t="s">
        <v>913</v>
      </c>
      <c r="B269" s="18" t="s">
        <v>921</v>
      </c>
      <c r="C269" s="17" t="s">
        <v>922</v>
      </c>
      <c r="D269" s="14" t="s">
        <v>150</v>
      </c>
      <c r="E269" s="205">
        <v>4</v>
      </c>
      <c r="F269" s="13"/>
      <c r="G269" s="234">
        <f t="shared" si="8"/>
        <v>0</v>
      </c>
    </row>
    <row r="270" spans="1:7" ht="25.5" x14ac:dyDescent="0.25">
      <c r="A270" s="11" t="s">
        <v>915</v>
      </c>
      <c r="B270" s="18" t="s">
        <v>924</v>
      </c>
      <c r="C270" s="17" t="s">
        <v>925</v>
      </c>
      <c r="D270" s="14" t="s">
        <v>208</v>
      </c>
      <c r="E270" s="205">
        <v>2</v>
      </c>
      <c r="F270" s="13"/>
      <c r="G270" s="234">
        <f t="shared" si="8"/>
        <v>0</v>
      </c>
    </row>
    <row r="271" spans="1:7" ht="25.5" x14ac:dyDescent="0.25">
      <c r="A271" s="11" t="s">
        <v>917</v>
      </c>
      <c r="B271" s="18" t="s">
        <v>487</v>
      </c>
      <c r="C271" s="17" t="s">
        <v>927</v>
      </c>
      <c r="D271" s="14" t="s">
        <v>150</v>
      </c>
      <c r="E271" s="205">
        <v>3</v>
      </c>
      <c r="F271" s="13"/>
      <c r="G271" s="234">
        <f t="shared" si="8"/>
        <v>0</v>
      </c>
    </row>
    <row r="272" spans="1:7" ht="25.5" x14ac:dyDescent="0.25">
      <c r="A272" s="11" t="s">
        <v>920</v>
      </c>
      <c r="B272" s="18" t="s">
        <v>929</v>
      </c>
      <c r="C272" s="17" t="s">
        <v>930</v>
      </c>
      <c r="D272" s="14" t="s">
        <v>150</v>
      </c>
      <c r="E272" s="205">
        <v>2</v>
      </c>
      <c r="F272" s="13"/>
      <c r="G272" s="234">
        <f t="shared" si="8"/>
        <v>0</v>
      </c>
    </row>
    <row r="273" spans="1:7" ht="25.5" x14ac:dyDescent="0.25">
      <c r="A273" s="11" t="s">
        <v>923</v>
      </c>
      <c r="B273" s="18" t="s">
        <v>932</v>
      </c>
      <c r="C273" s="17" t="s">
        <v>933</v>
      </c>
      <c r="D273" s="14" t="s">
        <v>150</v>
      </c>
      <c r="E273" s="205">
        <v>1</v>
      </c>
      <c r="F273" s="13"/>
      <c r="G273" s="234">
        <f t="shared" si="8"/>
        <v>0</v>
      </c>
    </row>
    <row r="274" spans="1:7" ht="25.5" x14ac:dyDescent="0.25">
      <c r="A274" s="11" t="s">
        <v>926</v>
      </c>
      <c r="B274" s="45" t="s">
        <v>935</v>
      </c>
      <c r="C274" s="17" t="s">
        <v>936</v>
      </c>
      <c r="D274" s="14" t="s">
        <v>150</v>
      </c>
      <c r="E274" s="205">
        <v>2</v>
      </c>
      <c r="F274" s="13"/>
      <c r="G274" s="234">
        <f t="shared" si="8"/>
        <v>0</v>
      </c>
    </row>
    <row r="275" spans="1:7" ht="25.5" x14ac:dyDescent="0.25">
      <c r="A275" s="11" t="s">
        <v>928</v>
      </c>
      <c r="B275" s="18" t="s">
        <v>1077</v>
      </c>
      <c r="C275" s="17" t="s">
        <v>938</v>
      </c>
      <c r="D275" s="14" t="s">
        <v>150</v>
      </c>
      <c r="E275" s="205">
        <v>1</v>
      </c>
      <c r="F275" s="13"/>
      <c r="G275" s="234">
        <f t="shared" si="8"/>
        <v>0</v>
      </c>
    </row>
    <row r="276" spans="1:7" ht="25.5" x14ac:dyDescent="0.25">
      <c r="A276" s="11" t="s">
        <v>931</v>
      </c>
      <c r="B276" s="18" t="s">
        <v>1078</v>
      </c>
      <c r="C276" s="17" t="s">
        <v>940</v>
      </c>
      <c r="D276" s="14" t="s">
        <v>150</v>
      </c>
      <c r="E276" s="205">
        <v>1</v>
      </c>
      <c r="F276" s="13"/>
      <c r="G276" s="234">
        <f t="shared" si="8"/>
        <v>0</v>
      </c>
    </row>
    <row r="277" spans="1:7" ht="25.5" x14ac:dyDescent="0.25">
      <c r="A277" s="11" t="s">
        <v>934</v>
      </c>
      <c r="B277" s="18" t="s">
        <v>1079</v>
      </c>
      <c r="C277" s="17" t="s">
        <v>942</v>
      </c>
      <c r="D277" s="14" t="s">
        <v>150</v>
      </c>
      <c r="E277" s="205">
        <v>1</v>
      </c>
      <c r="F277" s="13"/>
      <c r="G277" s="234">
        <f t="shared" si="8"/>
        <v>0</v>
      </c>
    </row>
    <row r="278" spans="1:7" x14ac:dyDescent="0.25">
      <c r="A278" s="11" t="s">
        <v>937</v>
      </c>
      <c r="B278" s="18" t="s">
        <v>944</v>
      </c>
      <c r="C278" s="17" t="s">
        <v>945</v>
      </c>
      <c r="D278" s="14" t="s">
        <v>151</v>
      </c>
      <c r="E278" s="205">
        <v>30</v>
      </c>
      <c r="F278" s="13"/>
      <c r="G278" s="234">
        <f t="shared" si="8"/>
        <v>0</v>
      </c>
    </row>
    <row r="279" spans="1:7" x14ac:dyDescent="0.25">
      <c r="A279" s="11" t="s">
        <v>939</v>
      </c>
      <c r="B279" s="18" t="s">
        <v>947</v>
      </c>
      <c r="C279" s="17" t="s">
        <v>948</v>
      </c>
      <c r="D279" s="14" t="s">
        <v>151</v>
      </c>
      <c r="E279" s="205">
        <v>3</v>
      </c>
      <c r="F279" s="13"/>
      <c r="G279" s="234">
        <f t="shared" si="8"/>
        <v>0</v>
      </c>
    </row>
    <row r="280" spans="1:7" x14ac:dyDescent="0.25">
      <c r="A280" s="11" t="s">
        <v>941</v>
      </c>
      <c r="B280" s="18" t="s">
        <v>950</v>
      </c>
      <c r="C280" s="17" t="s">
        <v>951</v>
      </c>
      <c r="D280" s="14" t="s">
        <v>151</v>
      </c>
      <c r="E280" s="205">
        <v>10</v>
      </c>
      <c r="F280" s="13"/>
      <c r="G280" s="234">
        <f t="shared" si="8"/>
        <v>0</v>
      </c>
    </row>
    <row r="281" spans="1:7" ht="25.5" x14ac:dyDescent="0.25">
      <c r="A281" s="11" t="s">
        <v>943</v>
      </c>
      <c r="B281" s="18" t="s">
        <v>1080</v>
      </c>
      <c r="C281" s="17" t="s">
        <v>953</v>
      </c>
      <c r="D281" s="14" t="s">
        <v>150</v>
      </c>
      <c r="E281" s="205">
        <v>1</v>
      </c>
      <c r="F281" s="13"/>
      <c r="G281" s="234">
        <f t="shared" si="8"/>
        <v>0</v>
      </c>
    </row>
    <row r="282" spans="1:7" ht="25.5" x14ac:dyDescent="0.25">
      <c r="A282" s="11" t="s">
        <v>946</v>
      </c>
      <c r="B282" s="18" t="s">
        <v>1081</v>
      </c>
      <c r="C282" s="28" t="s">
        <v>955</v>
      </c>
      <c r="D282" s="43" t="s">
        <v>150</v>
      </c>
      <c r="E282" s="205">
        <v>2</v>
      </c>
      <c r="F282" s="13"/>
      <c r="G282" s="234">
        <f t="shared" si="8"/>
        <v>0</v>
      </c>
    </row>
    <row r="283" spans="1:7" ht="25.5" x14ac:dyDescent="0.25">
      <c r="A283" s="11" t="s">
        <v>949</v>
      </c>
      <c r="B283" s="18" t="s">
        <v>1082</v>
      </c>
      <c r="C283" s="17" t="s">
        <v>957</v>
      </c>
      <c r="D283" s="14" t="s">
        <v>150</v>
      </c>
      <c r="E283" s="205">
        <v>1</v>
      </c>
      <c r="F283" s="13"/>
      <c r="G283" s="234">
        <f t="shared" si="8"/>
        <v>0</v>
      </c>
    </row>
    <row r="284" spans="1:7" ht="25.5" x14ac:dyDescent="0.25">
      <c r="A284" s="11" t="s">
        <v>952</v>
      </c>
      <c r="B284" s="18" t="s">
        <v>1083</v>
      </c>
      <c r="C284" s="41" t="s">
        <v>959</v>
      </c>
      <c r="D284" s="14" t="s">
        <v>150</v>
      </c>
      <c r="E284" s="205">
        <v>2</v>
      </c>
      <c r="F284" s="13"/>
      <c r="G284" s="234">
        <f t="shared" si="8"/>
        <v>0</v>
      </c>
    </row>
    <row r="285" spans="1:7" ht="25.5" x14ac:dyDescent="0.25">
      <c r="A285" s="11" t="s">
        <v>954</v>
      </c>
      <c r="B285" s="18" t="s">
        <v>1084</v>
      </c>
      <c r="C285" s="17" t="s">
        <v>961</v>
      </c>
      <c r="D285" s="14" t="s">
        <v>150</v>
      </c>
      <c r="E285" s="205">
        <v>1</v>
      </c>
      <c r="F285" s="13"/>
      <c r="G285" s="234">
        <f t="shared" si="8"/>
        <v>0</v>
      </c>
    </row>
    <row r="286" spans="1:7" x14ac:dyDescent="0.25">
      <c r="A286" s="11" t="s">
        <v>956</v>
      </c>
      <c r="B286" s="10" t="s">
        <v>1062</v>
      </c>
      <c r="C286" s="28" t="s">
        <v>963</v>
      </c>
      <c r="D286" s="43" t="s">
        <v>150</v>
      </c>
      <c r="E286" s="205">
        <v>2</v>
      </c>
      <c r="F286" s="13"/>
      <c r="G286" s="234">
        <f t="shared" si="8"/>
        <v>0</v>
      </c>
    </row>
    <row r="287" spans="1:7" ht="25.5" x14ac:dyDescent="0.25">
      <c r="A287" s="11" t="s">
        <v>958</v>
      </c>
      <c r="B287" s="18" t="s">
        <v>1085</v>
      </c>
      <c r="C287" s="17" t="s">
        <v>965</v>
      </c>
      <c r="D287" s="14" t="s">
        <v>150</v>
      </c>
      <c r="E287" s="205">
        <v>1</v>
      </c>
      <c r="F287" s="13"/>
      <c r="G287" s="234">
        <f t="shared" si="8"/>
        <v>0</v>
      </c>
    </row>
    <row r="288" spans="1:7" ht="25.5" x14ac:dyDescent="0.25">
      <c r="A288" s="11" t="s">
        <v>960</v>
      </c>
      <c r="B288" s="18" t="s">
        <v>212</v>
      </c>
      <c r="C288" s="17" t="s">
        <v>967</v>
      </c>
      <c r="D288" s="14" t="s">
        <v>150</v>
      </c>
      <c r="E288" s="205">
        <v>2</v>
      </c>
      <c r="F288" s="13"/>
      <c r="G288" s="234">
        <f t="shared" si="8"/>
        <v>0</v>
      </c>
    </row>
    <row r="289" spans="1:7" ht="25.5" x14ac:dyDescent="0.25">
      <c r="A289" s="11" t="s">
        <v>962</v>
      </c>
      <c r="B289" s="18" t="s">
        <v>1086</v>
      </c>
      <c r="C289" s="17" t="s">
        <v>969</v>
      </c>
      <c r="D289" s="14" t="s">
        <v>150</v>
      </c>
      <c r="E289" s="205">
        <v>1</v>
      </c>
      <c r="F289" s="13"/>
      <c r="G289" s="234">
        <f t="shared" si="8"/>
        <v>0</v>
      </c>
    </row>
    <row r="290" spans="1:7" ht="25.5" x14ac:dyDescent="0.25">
      <c r="A290" s="11" t="s">
        <v>964</v>
      </c>
      <c r="B290" s="18" t="s">
        <v>254</v>
      </c>
      <c r="C290" s="17" t="s">
        <v>971</v>
      </c>
      <c r="D290" s="14" t="s">
        <v>150</v>
      </c>
      <c r="E290" s="205">
        <v>3</v>
      </c>
      <c r="F290" s="13"/>
      <c r="G290" s="234">
        <f t="shared" si="8"/>
        <v>0</v>
      </c>
    </row>
    <row r="291" spans="1:7" ht="25.5" x14ac:dyDescent="0.25">
      <c r="A291" s="11" t="s">
        <v>966</v>
      </c>
      <c r="B291" s="18" t="s">
        <v>1087</v>
      </c>
      <c r="C291" s="17" t="s">
        <v>973</v>
      </c>
      <c r="D291" s="14" t="s">
        <v>150</v>
      </c>
      <c r="E291" s="205">
        <v>3</v>
      </c>
      <c r="F291" s="13"/>
      <c r="G291" s="234">
        <f t="shared" si="8"/>
        <v>0</v>
      </c>
    </row>
    <row r="292" spans="1:7" ht="25.5" x14ac:dyDescent="0.25">
      <c r="A292" s="11" t="s">
        <v>968</v>
      </c>
      <c r="B292" s="18" t="s">
        <v>1088</v>
      </c>
      <c r="C292" s="17" t="s">
        <v>975</v>
      </c>
      <c r="D292" s="14" t="s">
        <v>150</v>
      </c>
      <c r="E292" s="205">
        <v>2</v>
      </c>
      <c r="F292" s="13"/>
      <c r="G292" s="234">
        <f t="shared" si="8"/>
        <v>0</v>
      </c>
    </row>
    <row r="293" spans="1:7" ht="25.5" x14ac:dyDescent="0.25">
      <c r="A293" s="11" t="s">
        <v>970</v>
      </c>
      <c r="B293" s="18" t="s">
        <v>1089</v>
      </c>
      <c r="C293" s="17" t="s">
        <v>977</v>
      </c>
      <c r="D293" s="14" t="s">
        <v>150</v>
      </c>
      <c r="E293" s="205">
        <v>1</v>
      </c>
      <c r="F293" s="13"/>
      <c r="G293" s="234">
        <f t="shared" si="8"/>
        <v>0</v>
      </c>
    </row>
    <row r="294" spans="1:7" ht="25.5" x14ac:dyDescent="0.25">
      <c r="A294" s="11" t="s">
        <v>972</v>
      </c>
      <c r="B294" s="18" t="s">
        <v>1090</v>
      </c>
      <c r="C294" s="17" t="s">
        <v>979</v>
      </c>
      <c r="D294" s="14" t="s">
        <v>150</v>
      </c>
      <c r="E294" s="205">
        <v>2</v>
      </c>
      <c r="F294" s="13"/>
      <c r="G294" s="234">
        <f t="shared" si="8"/>
        <v>0</v>
      </c>
    </row>
    <row r="295" spans="1:7" ht="25.5" x14ac:dyDescent="0.25">
      <c r="A295" s="11" t="s">
        <v>974</v>
      </c>
      <c r="B295" s="18" t="s">
        <v>1091</v>
      </c>
      <c r="C295" s="17" t="s">
        <v>981</v>
      </c>
      <c r="D295" s="14" t="s">
        <v>150</v>
      </c>
      <c r="E295" s="205">
        <v>1</v>
      </c>
      <c r="F295" s="13"/>
      <c r="G295" s="234">
        <f t="shared" si="8"/>
        <v>0</v>
      </c>
    </row>
    <row r="296" spans="1:7" ht="25.5" x14ac:dyDescent="0.25">
      <c r="A296" s="11" t="s">
        <v>976</v>
      </c>
      <c r="B296" s="18" t="s">
        <v>1092</v>
      </c>
      <c r="C296" s="17" t="s">
        <v>983</v>
      </c>
      <c r="D296" s="14" t="s">
        <v>150</v>
      </c>
      <c r="E296" s="205">
        <v>1</v>
      </c>
      <c r="F296" s="13"/>
      <c r="G296" s="234">
        <f t="shared" si="8"/>
        <v>0</v>
      </c>
    </row>
    <row r="297" spans="1:7" ht="25.5" x14ac:dyDescent="0.25">
      <c r="A297" s="11" t="s">
        <v>978</v>
      </c>
      <c r="B297" s="18" t="s">
        <v>1106</v>
      </c>
      <c r="C297" s="17" t="s">
        <v>985</v>
      </c>
      <c r="D297" s="14" t="s">
        <v>150</v>
      </c>
      <c r="E297" s="205">
        <v>2</v>
      </c>
      <c r="F297" s="13"/>
      <c r="G297" s="234">
        <f t="shared" si="8"/>
        <v>0</v>
      </c>
    </row>
    <row r="298" spans="1:7" ht="25.5" x14ac:dyDescent="0.25">
      <c r="A298" s="11" t="s">
        <v>980</v>
      </c>
      <c r="B298" s="39" t="s">
        <v>987</v>
      </c>
      <c r="C298" s="27" t="s">
        <v>988</v>
      </c>
      <c r="D298" s="44" t="s">
        <v>150</v>
      </c>
      <c r="E298" s="205">
        <v>2</v>
      </c>
      <c r="F298" s="13"/>
      <c r="G298" s="234">
        <f t="shared" si="8"/>
        <v>0</v>
      </c>
    </row>
    <row r="299" spans="1:7" ht="25.5" x14ac:dyDescent="0.25">
      <c r="A299" s="11" t="s">
        <v>982</v>
      </c>
      <c r="B299" s="18" t="s">
        <v>1063</v>
      </c>
      <c r="C299" s="17" t="s">
        <v>990</v>
      </c>
      <c r="D299" s="14" t="s">
        <v>150</v>
      </c>
      <c r="E299" s="205">
        <v>6</v>
      </c>
      <c r="F299" s="13"/>
      <c r="G299" s="234">
        <f t="shared" si="8"/>
        <v>0</v>
      </c>
    </row>
    <row r="300" spans="1:7" x14ac:dyDescent="0.25">
      <c r="A300" s="11" t="s">
        <v>984</v>
      </c>
      <c r="B300" s="18" t="s">
        <v>153</v>
      </c>
      <c r="C300" s="17" t="s">
        <v>992</v>
      </c>
      <c r="D300" s="29" t="s">
        <v>151</v>
      </c>
      <c r="E300" s="205">
        <v>327</v>
      </c>
      <c r="F300" s="13"/>
      <c r="G300" s="234">
        <f t="shared" si="8"/>
        <v>0</v>
      </c>
    </row>
    <row r="301" spans="1:7" x14ac:dyDescent="0.25">
      <c r="A301" s="11" t="s">
        <v>986</v>
      </c>
      <c r="B301" s="18" t="s">
        <v>484</v>
      </c>
      <c r="C301" s="17" t="s">
        <v>994</v>
      </c>
      <c r="D301" s="14" t="s">
        <v>151</v>
      </c>
      <c r="E301" s="205">
        <v>1167</v>
      </c>
      <c r="F301" s="13"/>
      <c r="G301" s="234">
        <f t="shared" si="8"/>
        <v>0</v>
      </c>
    </row>
    <row r="302" spans="1:7" x14ac:dyDescent="0.25">
      <c r="A302" s="11" t="s">
        <v>989</v>
      </c>
      <c r="B302" s="18" t="s">
        <v>996</v>
      </c>
      <c r="C302" s="17" t="s">
        <v>997</v>
      </c>
      <c r="D302" s="14" t="s">
        <v>151</v>
      </c>
      <c r="E302" s="205">
        <v>6</v>
      </c>
      <c r="F302" s="13"/>
      <c r="G302" s="234">
        <f t="shared" si="8"/>
        <v>0</v>
      </c>
    </row>
    <row r="303" spans="1:7" x14ac:dyDescent="0.25">
      <c r="A303" s="11" t="s">
        <v>991</v>
      </c>
      <c r="B303" s="18" t="s">
        <v>999</v>
      </c>
      <c r="C303" s="17" t="s">
        <v>1000</v>
      </c>
      <c r="D303" s="14" t="s">
        <v>151</v>
      </c>
      <c r="E303" s="205">
        <v>6</v>
      </c>
      <c r="F303" s="13"/>
      <c r="G303" s="234">
        <f t="shared" si="8"/>
        <v>0</v>
      </c>
    </row>
    <row r="304" spans="1:7" x14ac:dyDescent="0.25">
      <c r="A304" s="11" t="s">
        <v>993</v>
      </c>
      <c r="B304" s="18" t="s">
        <v>156</v>
      </c>
      <c r="C304" s="17" t="s">
        <v>1002</v>
      </c>
      <c r="D304" s="14" t="s">
        <v>151</v>
      </c>
      <c r="E304" s="205">
        <v>12</v>
      </c>
      <c r="F304" s="13"/>
      <c r="G304" s="234">
        <f t="shared" si="8"/>
        <v>0</v>
      </c>
    </row>
    <row r="305" spans="1:7" x14ac:dyDescent="0.25">
      <c r="A305" s="11" t="s">
        <v>995</v>
      </c>
      <c r="B305" s="18" t="s">
        <v>244</v>
      </c>
      <c r="C305" s="17" t="s">
        <v>1004</v>
      </c>
      <c r="D305" s="14" t="s">
        <v>151</v>
      </c>
      <c r="E305" s="205">
        <v>40</v>
      </c>
      <c r="F305" s="13"/>
      <c r="G305" s="234">
        <f t="shared" si="8"/>
        <v>0</v>
      </c>
    </row>
    <row r="306" spans="1:7" x14ac:dyDescent="0.25">
      <c r="A306" s="11" t="s">
        <v>998</v>
      </c>
      <c r="B306" s="18" t="s">
        <v>245</v>
      </c>
      <c r="C306" s="17" t="s">
        <v>1006</v>
      </c>
      <c r="D306" s="14" t="s">
        <v>151</v>
      </c>
      <c r="E306" s="205">
        <v>1</v>
      </c>
      <c r="F306" s="13"/>
      <c r="G306" s="234">
        <f t="shared" ref="G306:G319" si="9">ROUND(E306*F306,2)</f>
        <v>0</v>
      </c>
    </row>
    <row r="307" spans="1:7" x14ac:dyDescent="0.25">
      <c r="A307" s="11" t="s">
        <v>1001</v>
      </c>
      <c r="B307" s="18" t="s">
        <v>1008</v>
      </c>
      <c r="C307" s="17" t="s">
        <v>1009</v>
      </c>
      <c r="D307" s="14" t="s">
        <v>150</v>
      </c>
      <c r="E307" s="205">
        <v>2</v>
      </c>
      <c r="F307" s="13"/>
      <c r="G307" s="234">
        <f t="shared" si="9"/>
        <v>0</v>
      </c>
    </row>
    <row r="308" spans="1:7" ht="25.5" x14ac:dyDescent="0.25">
      <c r="A308" s="11" t="s">
        <v>1003</v>
      </c>
      <c r="B308" s="18" t="s">
        <v>1011</v>
      </c>
      <c r="C308" s="17" t="s">
        <v>1012</v>
      </c>
      <c r="D308" s="14" t="s">
        <v>208</v>
      </c>
      <c r="E308" s="205">
        <v>1</v>
      </c>
      <c r="F308" s="13"/>
      <c r="G308" s="234">
        <f t="shared" si="9"/>
        <v>0</v>
      </c>
    </row>
    <row r="309" spans="1:7" ht="25.5" x14ac:dyDescent="0.25">
      <c r="A309" s="11" t="s">
        <v>1005</v>
      </c>
      <c r="B309" s="18" t="s">
        <v>215</v>
      </c>
      <c r="C309" s="17" t="s">
        <v>1014</v>
      </c>
      <c r="D309" s="14" t="s">
        <v>150</v>
      </c>
      <c r="E309" s="205">
        <v>2</v>
      </c>
      <c r="F309" s="13"/>
      <c r="G309" s="234">
        <f t="shared" si="9"/>
        <v>0</v>
      </c>
    </row>
    <row r="310" spans="1:7" ht="25.5" x14ac:dyDescent="0.25">
      <c r="A310" s="11" t="s">
        <v>1007</v>
      </c>
      <c r="B310" s="18" t="s">
        <v>1016</v>
      </c>
      <c r="C310" s="17" t="s">
        <v>1017</v>
      </c>
      <c r="D310" s="14" t="s">
        <v>150</v>
      </c>
      <c r="E310" s="205">
        <v>2</v>
      </c>
      <c r="F310" s="13"/>
      <c r="G310" s="234">
        <f t="shared" si="9"/>
        <v>0</v>
      </c>
    </row>
    <row r="311" spans="1:7" ht="25.5" x14ac:dyDescent="0.25">
      <c r="A311" s="11" t="s">
        <v>1010</v>
      </c>
      <c r="B311" s="18" t="s">
        <v>1018</v>
      </c>
      <c r="C311" s="17" t="s">
        <v>1019</v>
      </c>
      <c r="D311" s="14" t="s">
        <v>150</v>
      </c>
      <c r="E311" s="205">
        <v>2</v>
      </c>
      <c r="F311" s="13"/>
      <c r="G311" s="234">
        <f t="shared" si="9"/>
        <v>0</v>
      </c>
    </row>
    <row r="312" spans="1:7" x14ac:dyDescent="0.25">
      <c r="A312" s="11" t="s">
        <v>1013</v>
      </c>
      <c r="B312" s="45" t="s">
        <v>1096</v>
      </c>
      <c r="C312" s="17" t="s">
        <v>1020</v>
      </c>
      <c r="D312" s="14" t="s">
        <v>150</v>
      </c>
      <c r="E312" s="205">
        <v>1</v>
      </c>
      <c r="F312" s="13"/>
      <c r="G312" s="234">
        <f t="shared" si="9"/>
        <v>0</v>
      </c>
    </row>
    <row r="313" spans="1:7" x14ac:dyDescent="0.25">
      <c r="A313" s="11" t="s">
        <v>1015</v>
      </c>
      <c r="B313" s="10" t="s">
        <v>1021</v>
      </c>
      <c r="C313" s="316" t="s">
        <v>1022</v>
      </c>
      <c r="D313" s="43" t="s">
        <v>150</v>
      </c>
      <c r="E313" s="205">
        <v>3</v>
      </c>
      <c r="F313" s="13"/>
      <c r="G313" s="234">
        <f t="shared" si="9"/>
        <v>0</v>
      </c>
    </row>
    <row r="314" spans="1:7" x14ac:dyDescent="0.25">
      <c r="A314" s="330" t="s">
        <v>21</v>
      </c>
      <c r="B314" s="331"/>
      <c r="C314" s="332" t="s">
        <v>278</v>
      </c>
      <c r="D314" s="331"/>
      <c r="E314" s="333"/>
      <c r="F314" s="333"/>
      <c r="G314" s="310"/>
    </row>
    <row r="315" spans="1:7" ht="63.75" x14ac:dyDescent="0.25">
      <c r="A315" s="11" t="s">
        <v>22</v>
      </c>
      <c r="B315" s="18" t="s">
        <v>1099</v>
      </c>
      <c r="C315" s="17" t="s">
        <v>1098</v>
      </c>
      <c r="D315" s="14" t="s">
        <v>150</v>
      </c>
      <c r="E315" s="205">
        <v>4</v>
      </c>
      <c r="F315" s="29"/>
      <c r="G315" s="234">
        <f t="shared" si="9"/>
        <v>0</v>
      </c>
    </row>
    <row r="316" spans="1:7" ht="63.75" x14ac:dyDescent="0.25">
      <c r="A316" s="11" t="s">
        <v>23</v>
      </c>
      <c r="B316" s="18" t="s">
        <v>1100</v>
      </c>
      <c r="C316" s="28" t="s">
        <v>1097</v>
      </c>
      <c r="D316" s="14" t="s">
        <v>150</v>
      </c>
      <c r="E316" s="205">
        <v>2</v>
      </c>
      <c r="F316" s="29"/>
      <c r="G316" s="234">
        <f t="shared" si="9"/>
        <v>0</v>
      </c>
    </row>
    <row r="317" spans="1:7" x14ac:dyDescent="0.25">
      <c r="A317" s="11" t="s">
        <v>511</v>
      </c>
      <c r="B317" s="10" t="s">
        <v>1102</v>
      </c>
      <c r="C317" s="28" t="s">
        <v>1101</v>
      </c>
      <c r="D317" s="14" t="s">
        <v>150</v>
      </c>
      <c r="E317" s="205">
        <v>1</v>
      </c>
      <c r="F317" s="29"/>
      <c r="G317" s="234">
        <f t="shared" si="9"/>
        <v>0</v>
      </c>
    </row>
    <row r="318" spans="1:7" ht="25.5" x14ac:dyDescent="0.25">
      <c r="A318" s="11" t="s">
        <v>512</v>
      </c>
      <c r="B318" s="10" t="s">
        <v>1103</v>
      </c>
      <c r="C318" s="306" t="s">
        <v>1262</v>
      </c>
      <c r="D318" s="14" t="s">
        <v>19</v>
      </c>
      <c r="E318" s="205">
        <v>1</v>
      </c>
      <c r="F318" s="29"/>
      <c r="G318" s="234">
        <f t="shared" si="9"/>
        <v>0</v>
      </c>
    </row>
    <row r="319" spans="1:7" ht="153" x14ac:dyDescent="0.25">
      <c r="A319" s="235" t="s">
        <v>513</v>
      </c>
      <c r="B319" s="334" t="s">
        <v>1104</v>
      </c>
      <c r="C319" s="239" t="s">
        <v>1105</v>
      </c>
      <c r="D319" s="236" t="s">
        <v>150</v>
      </c>
      <c r="E319" s="205">
        <v>1</v>
      </c>
      <c r="F319" s="237"/>
      <c r="G319" s="238">
        <f t="shared" si="9"/>
        <v>0</v>
      </c>
    </row>
    <row r="320" spans="1:7" x14ac:dyDescent="0.25">
      <c r="A320" s="276"/>
      <c r="B320" s="277"/>
      <c r="C320" s="278"/>
      <c r="D320" s="277"/>
      <c r="E320" s="279"/>
      <c r="F320" s="279" t="s">
        <v>205</v>
      </c>
      <c r="G320" s="280">
        <f>SUM(G116:G319)</f>
        <v>0</v>
      </c>
    </row>
    <row r="321" spans="1:7" x14ac:dyDescent="0.25">
      <c r="A321" s="255"/>
      <c r="B321" s="256"/>
      <c r="C321" s="257" t="s">
        <v>143</v>
      </c>
      <c r="D321" s="256" t="s">
        <v>144</v>
      </c>
      <c r="E321" s="293">
        <f>BDI!C46</f>
        <v>0</v>
      </c>
      <c r="F321" s="256"/>
      <c r="G321" s="259">
        <f>ROUND(E321*G320,2)</f>
        <v>0</v>
      </c>
    </row>
    <row r="322" spans="1:7" x14ac:dyDescent="0.25">
      <c r="A322" s="272"/>
      <c r="B322" s="273"/>
      <c r="C322" s="274"/>
      <c r="D322" s="273"/>
      <c r="E322" s="273"/>
      <c r="F322" s="273"/>
      <c r="G322" s="275"/>
    </row>
    <row r="323" spans="1:7" x14ac:dyDescent="0.25">
      <c r="A323" s="260"/>
      <c r="B323" s="261"/>
      <c r="C323" s="262"/>
      <c r="D323" s="261"/>
      <c r="E323" s="261"/>
      <c r="F323" s="263" t="s">
        <v>252</v>
      </c>
      <c r="G323" s="264">
        <f>G320+G321</f>
        <v>0</v>
      </c>
    </row>
    <row r="324" spans="1:7" x14ac:dyDescent="0.25">
      <c r="B324" s="73"/>
    </row>
  </sheetData>
  <mergeCells count="6">
    <mergeCell ref="A5:E5"/>
    <mergeCell ref="A7:E7"/>
    <mergeCell ref="A6:E6"/>
    <mergeCell ref="A1:G1"/>
    <mergeCell ref="A2:G2"/>
    <mergeCell ref="A3:G3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92" fitToHeight="50" orientation="portrait" horizontalDpi="300" verticalDpi="300" r:id="rId1"/>
  <headerFooter>
    <oddFooter>&amp;R&amp;"Arial Narrow,Normal"&amp;8&amp;F
Folha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G698"/>
  <sheetViews>
    <sheetView view="pageBreakPreview" zoomScaleNormal="100" zoomScaleSheetLayoutView="100" workbookViewId="0">
      <pane ySplit="8" topLeftCell="A9" activePane="bottomLeft" state="frozen"/>
      <selection activeCell="F11" sqref="F11"/>
      <selection pane="bottomLeft" activeCell="D280" sqref="D280"/>
    </sheetView>
  </sheetViews>
  <sheetFormatPr defaultRowHeight="12.75" x14ac:dyDescent="0.25"/>
  <cols>
    <col min="1" max="1" width="8.85546875" style="12" bestFit="1" customWidth="1"/>
    <col min="2" max="2" width="9.85546875" style="9" customWidth="1"/>
    <col min="3" max="3" width="29.85546875" style="12" bestFit="1" customWidth="1"/>
    <col min="4" max="4" width="4.140625" style="9" customWidth="1"/>
    <col min="5" max="5" width="6.5703125" style="9" bestFit="1" customWidth="1"/>
    <col min="6" max="6" width="15.42578125" style="9" bestFit="1" customWidth="1"/>
    <col min="7" max="7" width="16.140625" style="9" customWidth="1"/>
    <col min="8" max="16384" width="9.140625" style="9"/>
  </cols>
  <sheetData>
    <row r="1" spans="1:7" s="1" customFormat="1" x14ac:dyDescent="0.25">
      <c r="A1" s="443" t="s">
        <v>0</v>
      </c>
      <c r="B1" s="444"/>
      <c r="C1" s="444"/>
      <c r="D1" s="444"/>
      <c r="E1" s="444"/>
      <c r="F1" s="444"/>
      <c r="G1" s="445"/>
    </row>
    <row r="2" spans="1:7" s="1" customFormat="1" x14ac:dyDescent="0.25">
      <c r="A2" s="433" t="s">
        <v>1</v>
      </c>
      <c r="B2" s="434"/>
      <c r="C2" s="434"/>
      <c r="D2" s="434"/>
      <c r="E2" s="434"/>
      <c r="F2" s="434"/>
      <c r="G2" s="435"/>
    </row>
    <row r="3" spans="1:7" s="1" customFormat="1" x14ac:dyDescent="0.25">
      <c r="A3" s="436" t="s">
        <v>2</v>
      </c>
      <c r="B3" s="437"/>
      <c r="C3" s="437"/>
      <c r="D3" s="437"/>
      <c r="E3" s="437"/>
      <c r="F3" s="437"/>
      <c r="G3" s="438"/>
    </row>
    <row r="4" spans="1:7" s="3" customFormat="1" x14ac:dyDescent="0.25">
      <c r="A4" s="2"/>
      <c r="B4" s="2"/>
      <c r="C4" s="2"/>
      <c r="D4" s="2"/>
    </row>
    <row r="5" spans="1:7" s="1" customFormat="1" x14ac:dyDescent="0.25">
      <c r="A5" s="446" t="s">
        <v>479</v>
      </c>
      <c r="B5" s="447"/>
      <c r="C5" s="447"/>
      <c r="D5" s="447"/>
      <c r="E5" s="447"/>
      <c r="F5" s="447"/>
      <c r="G5" s="4" t="s">
        <v>3</v>
      </c>
    </row>
    <row r="6" spans="1:7" s="1" customFormat="1" x14ac:dyDescent="0.25">
      <c r="A6" s="448" t="s">
        <v>496</v>
      </c>
      <c r="B6" s="449"/>
      <c r="C6" s="449"/>
      <c r="D6" s="449"/>
      <c r="E6" s="449"/>
      <c r="F6" s="449"/>
      <c r="G6" s="240" t="s">
        <v>1259</v>
      </c>
    </row>
    <row r="7" spans="1:7" s="3" customFormat="1" x14ac:dyDescent="0.25">
      <c r="A7" s="448" t="s">
        <v>494</v>
      </c>
      <c r="B7" s="449"/>
      <c r="C7" s="449"/>
      <c r="D7" s="449"/>
      <c r="E7" s="449"/>
      <c r="F7" s="449"/>
      <c r="G7" s="5"/>
    </row>
    <row r="8" spans="1:7" x14ac:dyDescent="0.25">
      <c r="A8" s="2"/>
      <c r="B8" s="2"/>
      <c r="C8" s="2"/>
      <c r="D8" s="2"/>
      <c r="E8" s="3"/>
      <c r="F8" s="3"/>
      <c r="G8" s="3"/>
    </row>
    <row r="9" spans="1:7" x14ac:dyDescent="0.25">
      <c r="A9" s="7" t="s">
        <v>5</v>
      </c>
      <c r="B9" s="7" t="s">
        <v>5</v>
      </c>
      <c r="C9" s="7" t="s">
        <v>6</v>
      </c>
      <c r="D9" s="7" t="s">
        <v>7</v>
      </c>
      <c r="E9" s="8" t="s">
        <v>79</v>
      </c>
      <c r="F9" s="441" t="s">
        <v>85</v>
      </c>
      <c r="G9" s="442"/>
    </row>
    <row r="10" spans="1:7" ht="25.5" x14ac:dyDescent="0.25">
      <c r="A10" s="337" t="s">
        <v>10</v>
      </c>
      <c r="B10" s="206"/>
      <c r="C10" s="207" t="s">
        <v>1265</v>
      </c>
      <c r="D10" s="208" t="s">
        <v>19</v>
      </c>
      <c r="E10" s="209"/>
      <c r="F10" s="209"/>
      <c r="G10" s="210">
        <f>G12</f>
        <v>0</v>
      </c>
    </row>
    <row r="11" spans="1:7" x14ac:dyDescent="0.25">
      <c r="A11" s="223"/>
      <c r="B11" s="211" t="s">
        <v>76</v>
      </c>
      <c r="C11" s="211" t="s">
        <v>77</v>
      </c>
      <c r="D11" s="211" t="s">
        <v>78</v>
      </c>
      <c r="E11" s="211" t="s">
        <v>79</v>
      </c>
      <c r="F11" s="211" t="s">
        <v>80</v>
      </c>
      <c r="G11" s="212" t="s">
        <v>81</v>
      </c>
    </row>
    <row r="12" spans="1:7" ht="25.5" x14ac:dyDescent="0.25">
      <c r="A12" s="223"/>
      <c r="B12" s="223" t="s">
        <v>105</v>
      </c>
      <c r="C12" s="213" t="s">
        <v>139</v>
      </c>
      <c r="D12" s="211" t="s">
        <v>106</v>
      </c>
      <c r="E12" s="211">
        <v>5000</v>
      </c>
      <c r="F12" s="214"/>
      <c r="G12" s="212">
        <f t="shared" ref="G12" si="0">ROUND(E12*F12,2)</f>
        <v>0</v>
      </c>
    </row>
    <row r="13" spans="1:7" ht="38.25" x14ac:dyDescent="0.25">
      <c r="A13" s="338" t="s">
        <v>12</v>
      </c>
      <c r="B13" s="215"/>
      <c r="C13" s="216" t="s">
        <v>1266</v>
      </c>
      <c r="D13" s="224" t="s">
        <v>19</v>
      </c>
      <c r="E13" s="224"/>
      <c r="F13" s="224"/>
      <c r="G13" s="217">
        <f>G15</f>
        <v>0</v>
      </c>
    </row>
    <row r="14" spans="1:7" x14ac:dyDescent="0.25">
      <c r="A14" s="223"/>
      <c r="B14" s="211" t="s">
        <v>76</v>
      </c>
      <c r="C14" s="211" t="s">
        <v>77</v>
      </c>
      <c r="D14" s="211" t="s">
        <v>78</v>
      </c>
      <c r="E14" s="211" t="s">
        <v>79</v>
      </c>
      <c r="F14" s="211" t="s">
        <v>80</v>
      </c>
      <c r="G14" s="212" t="s">
        <v>81</v>
      </c>
    </row>
    <row r="15" spans="1:7" ht="25.5" x14ac:dyDescent="0.25">
      <c r="A15" s="223"/>
      <c r="B15" s="223" t="s">
        <v>105</v>
      </c>
      <c r="C15" s="213" t="s">
        <v>139</v>
      </c>
      <c r="D15" s="211" t="s">
        <v>106</v>
      </c>
      <c r="E15" s="211">
        <v>5000</v>
      </c>
      <c r="F15" s="214"/>
      <c r="G15" s="212">
        <f t="shared" ref="G15" si="1">ROUND(E15*F15,2)</f>
        <v>0</v>
      </c>
    </row>
    <row r="16" spans="1:7" ht="25.5" x14ac:dyDescent="0.25">
      <c r="A16" s="338" t="s">
        <v>17</v>
      </c>
      <c r="B16" s="215"/>
      <c r="C16" s="216" t="s">
        <v>1267</v>
      </c>
      <c r="D16" s="224" t="s">
        <v>19</v>
      </c>
      <c r="E16" s="224"/>
      <c r="F16" s="224"/>
      <c r="G16" s="217">
        <f>E17*G17</f>
        <v>0</v>
      </c>
    </row>
    <row r="17" spans="1:7" x14ac:dyDescent="0.25">
      <c r="A17" s="225"/>
      <c r="B17" s="218"/>
      <c r="C17" s="219" t="s">
        <v>136</v>
      </c>
      <c r="D17" s="285" t="s">
        <v>124</v>
      </c>
      <c r="E17" s="285">
        <v>4</v>
      </c>
      <c r="F17" s="285" t="s">
        <v>137</v>
      </c>
      <c r="G17" s="220">
        <f>SUM(G18:G28)</f>
        <v>0</v>
      </c>
    </row>
    <row r="18" spans="1:7" x14ac:dyDescent="0.25">
      <c r="A18" s="223"/>
      <c r="B18" s="211" t="s">
        <v>76</v>
      </c>
      <c r="C18" s="211" t="s">
        <v>77</v>
      </c>
      <c r="D18" s="211" t="s">
        <v>78</v>
      </c>
      <c r="E18" s="211" t="s">
        <v>79</v>
      </c>
      <c r="F18" s="211" t="s">
        <v>80</v>
      </c>
      <c r="G18" s="212" t="s">
        <v>81</v>
      </c>
    </row>
    <row r="19" spans="1:7" ht="25.5" x14ac:dyDescent="0.25">
      <c r="A19" s="223"/>
      <c r="B19" s="211" t="s">
        <v>115</v>
      </c>
      <c r="C19" s="221" t="s">
        <v>114</v>
      </c>
      <c r="D19" s="222" t="s">
        <v>133</v>
      </c>
      <c r="E19" s="211">
        <v>220</v>
      </c>
      <c r="F19" s="214"/>
      <c r="G19" s="212">
        <f>ROUND(E19*F19,2)</f>
        <v>0</v>
      </c>
    </row>
    <row r="20" spans="1:7" ht="25.5" x14ac:dyDescent="0.25">
      <c r="A20" s="223"/>
      <c r="B20" s="211" t="s">
        <v>117</v>
      </c>
      <c r="C20" s="221" t="s">
        <v>116</v>
      </c>
      <c r="D20" s="222" t="s">
        <v>133</v>
      </c>
      <c r="E20" s="211">
        <v>220</v>
      </c>
      <c r="F20" s="214"/>
      <c r="G20" s="212">
        <f t="shared" ref="G20:G23" si="2">ROUND(E20*F20,2)</f>
        <v>0</v>
      </c>
    </row>
    <row r="21" spans="1:7" ht="25.5" x14ac:dyDescent="0.25">
      <c r="A21" s="223"/>
      <c r="B21" s="223" t="s">
        <v>119</v>
      </c>
      <c r="C21" s="221" t="s">
        <v>118</v>
      </c>
      <c r="D21" s="222" t="s">
        <v>133</v>
      </c>
      <c r="E21" s="211">
        <v>220</v>
      </c>
      <c r="F21" s="214"/>
      <c r="G21" s="212">
        <f t="shared" si="2"/>
        <v>0</v>
      </c>
    </row>
    <row r="22" spans="1:7" ht="25.5" x14ac:dyDescent="0.25">
      <c r="A22" s="223"/>
      <c r="B22" s="223" t="s">
        <v>121</v>
      </c>
      <c r="C22" s="221" t="s">
        <v>120</v>
      </c>
      <c r="D22" s="222" t="s">
        <v>133</v>
      </c>
      <c r="E22" s="211">
        <v>220</v>
      </c>
      <c r="F22" s="214"/>
      <c r="G22" s="212">
        <f t="shared" si="2"/>
        <v>0</v>
      </c>
    </row>
    <row r="23" spans="1:7" ht="38.25" x14ac:dyDescent="0.25">
      <c r="A23" s="223"/>
      <c r="B23" s="223" t="s">
        <v>125</v>
      </c>
      <c r="C23" s="213" t="s">
        <v>122</v>
      </c>
      <c r="D23" s="222" t="s">
        <v>127</v>
      </c>
      <c r="E23" s="211">
        <v>1</v>
      </c>
      <c r="F23" s="214"/>
      <c r="G23" s="212">
        <f t="shared" si="2"/>
        <v>0</v>
      </c>
    </row>
    <row r="24" spans="1:7" x14ac:dyDescent="0.25">
      <c r="A24" s="223"/>
      <c r="B24" s="211" t="s">
        <v>126</v>
      </c>
      <c r="C24" s="221" t="s">
        <v>123</v>
      </c>
      <c r="D24" s="211" t="s">
        <v>124</v>
      </c>
      <c r="E24" s="211">
        <v>1</v>
      </c>
      <c r="F24" s="214"/>
      <c r="G24" s="212">
        <f>ROUND(E24*F24,2)</f>
        <v>0</v>
      </c>
    </row>
    <row r="25" spans="1:7" x14ac:dyDescent="0.25">
      <c r="A25" s="223"/>
      <c r="B25" s="211" t="s">
        <v>129</v>
      </c>
      <c r="C25" s="221" t="s">
        <v>128</v>
      </c>
      <c r="D25" s="211" t="s">
        <v>124</v>
      </c>
      <c r="E25" s="211">
        <v>1</v>
      </c>
      <c r="F25" s="214"/>
      <c r="G25" s="212">
        <f t="shared" ref="G25:G28" si="3">ROUND(E25*F25,2)</f>
        <v>0</v>
      </c>
    </row>
    <row r="26" spans="1:7" ht="38.25" x14ac:dyDescent="0.25">
      <c r="A26" s="223"/>
      <c r="B26" s="211" t="s">
        <v>132</v>
      </c>
      <c r="C26" s="221" t="s">
        <v>130</v>
      </c>
      <c r="D26" s="222" t="s">
        <v>134</v>
      </c>
      <c r="E26" s="211">
        <v>1500</v>
      </c>
      <c r="F26" s="214"/>
      <c r="G26" s="212">
        <f t="shared" si="3"/>
        <v>0</v>
      </c>
    </row>
    <row r="27" spans="1:7" ht="25.5" x14ac:dyDescent="0.25">
      <c r="A27" s="223"/>
      <c r="B27" s="223" t="s">
        <v>112</v>
      </c>
      <c r="C27" s="213" t="s">
        <v>138</v>
      </c>
      <c r="D27" s="222" t="s">
        <v>133</v>
      </c>
      <c r="E27" s="211">
        <v>4</v>
      </c>
      <c r="F27" s="214"/>
      <c r="G27" s="212">
        <f t="shared" si="3"/>
        <v>0</v>
      </c>
    </row>
    <row r="28" spans="1:7" ht="25.5" x14ac:dyDescent="0.25">
      <c r="A28" s="223"/>
      <c r="B28" s="223" t="s">
        <v>132</v>
      </c>
      <c r="C28" s="221" t="s">
        <v>131</v>
      </c>
      <c r="D28" s="222" t="s">
        <v>135</v>
      </c>
      <c r="E28" s="211">
        <v>1000</v>
      </c>
      <c r="F28" s="214"/>
      <c r="G28" s="212">
        <f t="shared" si="3"/>
        <v>0</v>
      </c>
    </row>
    <row r="29" spans="1:7" ht="25.5" x14ac:dyDescent="0.25">
      <c r="A29" s="338" t="s">
        <v>55</v>
      </c>
      <c r="B29" s="215"/>
      <c r="C29" s="216" t="s">
        <v>1268</v>
      </c>
      <c r="D29" s="224" t="s">
        <v>24</v>
      </c>
      <c r="E29" s="224"/>
      <c r="F29" s="224"/>
      <c r="G29" s="217">
        <f>SUM(G30:G34)</f>
        <v>0</v>
      </c>
    </row>
    <row r="30" spans="1:7" x14ac:dyDescent="0.25">
      <c r="A30" s="223"/>
      <c r="B30" s="211" t="s">
        <v>76</v>
      </c>
      <c r="C30" s="211" t="s">
        <v>77</v>
      </c>
      <c r="D30" s="211" t="s">
        <v>78</v>
      </c>
      <c r="E30" s="211" t="s">
        <v>79</v>
      </c>
      <c r="F30" s="211" t="s">
        <v>80</v>
      </c>
      <c r="G30" s="212" t="s">
        <v>81</v>
      </c>
    </row>
    <row r="31" spans="1:7" x14ac:dyDescent="0.25">
      <c r="A31" s="223"/>
      <c r="B31" s="211" t="s">
        <v>89</v>
      </c>
      <c r="C31" s="221" t="s">
        <v>88</v>
      </c>
      <c r="D31" s="211" t="s">
        <v>82</v>
      </c>
      <c r="E31" s="211">
        <v>0.2</v>
      </c>
      <c r="F31" s="214"/>
      <c r="G31" s="212">
        <f>ROUND(E31*F31,2)</f>
        <v>0</v>
      </c>
    </row>
    <row r="32" spans="1:7" x14ac:dyDescent="0.25">
      <c r="A32" s="223"/>
      <c r="B32" s="211" t="s">
        <v>87</v>
      </c>
      <c r="C32" s="221" t="s">
        <v>84</v>
      </c>
      <c r="D32" s="211" t="s">
        <v>82</v>
      </c>
      <c r="E32" s="211">
        <v>1.5</v>
      </c>
      <c r="F32" s="214"/>
      <c r="G32" s="212">
        <f t="shared" ref="G32:G34" si="4">ROUND(E32*F32,2)</f>
        <v>0</v>
      </c>
    </row>
    <row r="33" spans="1:7" x14ac:dyDescent="0.25">
      <c r="A33" s="223"/>
      <c r="B33" s="225" t="s">
        <v>74</v>
      </c>
      <c r="C33" s="226" t="s">
        <v>1271</v>
      </c>
      <c r="D33" s="211" t="s">
        <v>113</v>
      </c>
      <c r="E33" s="211">
        <v>2.5</v>
      </c>
      <c r="F33" s="214"/>
      <c r="G33" s="212">
        <f t="shared" ref="G33" si="5">ROUND(E33*F33,2)</f>
        <v>0</v>
      </c>
    </row>
    <row r="34" spans="1:7" ht="38.25" x14ac:dyDescent="0.25">
      <c r="A34" s="223"/>
      <c r="B34" s="223" t="s">
        <v>112</v>
      </c>
      <c r="C34" s="213" t="s">
        <v>111</v>
      </c>
      <c r="D34" s="211" t="s">
        <v>82</v>
      </c>
      <c r="E34" s="211">
        <v>0.05</v>
      </c>
      <c r="F34" s="214"/>
      <c r="G34" s="212">
        <f t="shared" si="4"/>
        <v>0</v>
      </c>
    </row>
    <row r="35" spans="1:7" ht="63.75" x14ac:dyDescent="0.25">
      <c r="A35" s="338" t="s">
        <v>56</v>
      </c>
      <c r="B35" s="215"/>
      <c r="C35" s="216" t="s">
        <v>1269</v>
      </c>
      <c r="D35" s="224" t="s">
        <v>338</v>
      </c>
      <c r="E35" s="224"/>
      <c r="F35" s="224"/>
      <c r="G35" s="217">
        <f>SUM(G37:G40)</f>
        <v>0</v>
      </c>
    </row>
    <row r="36" spans="1:7" x14ac:dyDescent="0.25">
      <c r="A36" s="223"/>
      <c r="B36" s="211" t="s">
        <v>76</v>
      </c>
      <c r="C36" s="211" t="s">
        <v>77</v>
      </c>
      <c r="D36" s="211" t="s">
        <v>78</v>
      </c>
      <c r="E36" s="211" t="s">
        <v>79</v>
      </c>
      <c r="F36" s="211" t="s">
        <v>80</v>
      </c>
      <c r="G36" s="212" t="s">
        <v>81</v>
      </c>
    </row>
    <row r="37" spans="1:7" x14ac:dyDescent="0.25">
      <c r="A37" s="223"/>
      <c r="B37" s="211" t="s">
        <v>89</v>
      </c>
      <c r="C37" s="221" t="s">
        <v>88</v>
      </c>
      <c r="D37" s="211" t="s">
        <v>82</v>
      </c>
      <c r="E37" s="211">
        <v>0.8</v>
      </c>
      <c r="F37" s="214"/>
      <c r="G37" s="212">
        <f>ROUND(E37*F37,2)</f>
        <v>0</v>
      </c>
    </row>
    <row r="38" spans="1:7" x14ac:dyDescent="0.25">
      <c r="A38" s="223"/>
      <c r="B38" s="211" t="s">
        <v>87</v>
      </c>
      <c r="C38" s="221" t="s">
        <v>84</v>
      </c>
      <c r="D38" s="211" t="s">
        <v>82</v>
      </c>
      <c r="E38" s="211">
        <v>0.8</v>
      </c>
      <c r="F38" s="214"/>
      <c r="G38" s="212">
        <f t="shared" ref="G38:G40" si="6">ROUND(E38*F38,2)</f>
        <v>0</v>
      </c>
    </row>
    <row r="39" spans="1:7" ht="38.25" x14ac:dyDescent="0.25">
      <c r="A39" s="223"/>
      <c r="B39" s="223" t="s">
        <v>93</v>
      </c>
      <c r="C39" s="213" t="s">
        <v>92</v>
      </c>
      <c r="D39" s="211" t="s">
        <v>82</v>
      </c>
      <c r="E39" s="211">
        <v>0.02</v>
      </c>
      <c r="F39" s="214"/>
      <c r="G39" s="212">
        <f t="shared" si="6"/>
        <v>0</v>
      </c>
    </row>
    <row r="40" spans="1:7" ht="25.5" x14ac:dyDescent="0.25">
      <c r="A40" s="223"/>
      <c r="B40" s="225" t="s">
        <v>33</v>
      </c>
      <c r="C40" s="231" t="s">
        <v>1264</v>
      </c>
      <c r="D40" s="211" t="s">
        <v>82</v>
      </c>
      <c r="E40" s="211">
        <v>0.05</v>
      </c>
      <c r="F40" s="214"/>
      <c r="G40" s="212">
        <f t="shared" si="6"/>
        <v>0</v>
      </c>
    </row>
    <row r="41" spans="1:7" ht="25.5" x14ac:dyDescent="0.25">
      <c r="A41" s="338" t="s">
        <v>57</v>
      </c>
      <c r="B41" s="215"/>
      <c r="C41" s="216" t="s">
        <v>1270</v>
      </c>
      <c r="D41" s="224" t="s">
        <v>19</v>
      </c>
      <c r="E41" s="224"/>
      <c r="F41" s="224"/>
      <c r="G41" s="217">
        <f>SUM(G43:G48)</f>
        <v>0</v>
      </c>
    </row>
    <row r="42" spans="1:7" x14ac:dyDescent="0.25">
      <c r="A42" s="223"/>
      <c r="B42" s="211" t="s">
        <v>76</v>
      </c>
      <c r="C42" s="211" t="s">
        <v>77</v>
      </c>
      <c r="D42" s="211" t="s">
        <v>78</v>
      </c>
      <c r="E42" s="211" t="s">
        <v>79</v>
      </c>
      <c r="F42" s="211" t="s">
        <v>80</v>
      </c>
      <c r="G42" s="212" t="s">
        <v>81</v>
      </c>
    </row>
    <row r="43" spans="1:7" x14ac:dyDescent="0.25">
      <c r="A43" s="223"/>
      <c r="B43" s="211" t="s">
        <v>89</v>
      </c>
      <c r="C43" s="221" t="s">
        <v>88</v>
      </c>
      <c r="D43" s="211" t="s">
        <v>82</v>
      </c>
      <c r="E43" s="211">
        <v>1</v>
      </c>
      <c r="F43" s="214"/>
      <c r="G43" s="211">
        <f>ROUND(E43*F43,2)</f>
        <v>0</v>
      </c>
    </row>
    <row r="44" spans="1:7" x14ac:dyDescent="0.25">
      <c r="A44" s="223"/>
      <c r="B44" s="211" t="s">
        <v>87</v>
      </c>
      <c r="C44" s="221" t="s">
        <v>84</v>
      </c>
      <c r="D44" s="211" t="s">
        <v>82</v>
      </c>
      <c r="E44" s="211">
        <v>1</v>
      </c>
      <c r="F44" s="214"/>
      <c r="G44" s="211">
        <f t="shared" ref="G44:G48" si="7">ROUND(E44*F44,2)</f>
        <v>0</v>
      </c>
    </row>
    <row r="45" spans="1:7" ht="38.25" x14ac:dyDescent="0.25">
      <c r="A45" s="223"/>
      <c r="B45" s="223" t="s">
        <v>90</v>
      </c>
      <c r="C45" s="213" t="s">
        <v>1272</v>
      </c>
      <c r="D45" s="211" t="s">
        <v>19</v>
      </c>
      <c r="E45" s="211">
        <v>1</v>
      </c>
      <c r="F45" s="214"/>
      <c r="G45" s="211">
        <f t="shared" si="7"/>
        <v>0</v>
      </c>
    </row>
    <row r="46" spans="1:7" ht="25.5" x14ac:dyDescent="0.25">
      <c r="A46" s="223"/>
      <c r="B46" s="211" t="s">
        <v>91</v>
      </c>
      <c r="C46" s="213" t="s">
        <v>1273</v>
      </c>
      <c r="D46" s="211" t="s">
        <v>19</v>
      </c>
      <c r="E46" s="211">
        <v>1</v>
      </c>
      <c r="F46" s="214"/>
      <c r="G46" s="211">
        <f t="shared" si="7"/>
        <v>0</v>
      </c>
    </row>
    <row r="47" spans="1:7" ht="25.5" x14ac:dyDescent="0.25">
      <c r="A47" s="223"/>
      <c r="B47" s="223" t="s">
        <v>1111</v>
      </c>
      <c r="C47" s="213" t="s">
        <v>1274</v>
      </c>
      <c r="D47" s="211" t="s">
        <v>338</v>
      </c>
      <c r="E47" s="211">
        <v>9.8000000000000007</v>
      </c>
      <c r="F47" s="214"/>
      <c r="G47" s="211">
        <f t="shared" si="7"/>
        <v>0</v>
      </c>
    </row>
    <row r="48" spans="1:7" ht="38.25" x14ac:dyDescent="0.25">
      <c r="A48" s="223"/>
      <c r="B48" s="223" t="s">
        <v>93</v>
      </c>
      <c r="C48" s="213" t="s">
        <v>92</v>
      </c>
      <c r="D48" s="211" t="s">
        <v>24</v>
      </c>
      <c r="E48" s="211">
        <v>0.02</v>
      </c>
      <c r="F48" s="214"/>
      <c r="G48" s="211">
        <f t="shared" si="7"/>
        <v>0</v>
      </c>
    </row>
    <row r="49" spans="1:7" ht="38.25" x14ac:dyDescent="0.25">
      <c r="A49" s="338" t="s">
        <v>75</v>
      </c>
      <c r="B49" s="215"/>
      <c r="C49" s="216" t="s">
        <v>1275</v>
      </c>
      <c r="D49" s="224" t="s">
        <v>19</v>
      </c>
      <c r="E49" s="224"/>
      <c r="F49" s="224"/>
      <c r="G49" s="217">
        <f>SUM(G51:G53)</f>
        <v>0</v>
      </c>
    </row>
    <row r="50" spans="1:7" x14ac:dyDescent="0.25">
      <c r="A50" s="223"/>
      <c r="B50" s="211" t="s">
        <v>76</v>
      </c>
      <c r="C50" s="211" t="s">
        <v>77</v>
      </c>
      <c r="D50" s="211" t="s">
        <v>78</v>
      </c>
      <c r="E50" s="211" t="s">
        <v>79</v>
      </c>
      <c r="F50" s="211" t="s">
        <v>80</v>
      </c>
      <c r="G50" s="212" t="s">
        <v>81</v>
      </c>
    </row>
    <row r="51" spans="1:7" x14ac:dyDescent="0.25">
      <c r="A51" s="223"/>
      <c r="B51" s="211" t="s">
        <v>96</v>
      </c>
      <c r="C51" s="221" t="s">
        <v>95</v>
      </c>
      <c r="D51" s="211" t="s">
        <v>82</v>
      </c>
      <c r="E51" s="211">
        <v>0.1138</v>
      </c>
      <c r="F51" s="214"/>
      <c r="G51" s="212">
        <f>ROUND(E51*F51,2)</f>
        <v>0</v>
      </c>
    </row>
    <row r="52" spans="1:7" x14ac:dyDescent="0.25">
      <c r="A52" s="223"/>
      <c r="B52" s="211" t="s">
        <v>86</v>
      </c>
      <c r="C52" s="221" t="s">
        <v>83</v>
      </c>
      <c r="D52" s="211" t="s">
        <v>82</v>
      </c>
      <c r="E52" s="211">
        <v>3.7999999999999999E-2</v>
      </c>
      <c r="F52" s="214"/>
      <c r="G52" s="212">
        <f t="shared" ref="G52:G53" si="8">ROUND(E52*F52,2)</f>
        <v>0</v>
      </c>
    </row>
    <row r="53" spans="1:7" x14ac:dyDescent="0.25">
      <c r="A53" s="223"/>
      <c r="B53" s="211" t="s">
        <v>87</v>
      </c>
      <c r="C53" s="221" t="s">
        <v>84</v>
      </c>
      <c r="D53" s="211" t="s">
        <v>82</v>
      </c>
      <c r="E53" s="211">
        <v>0.2276</v>
      </c>
      <c r="F53" s="214"/>
      <c r="G53" s="212">
        <f t="shared" si="8"/>
        <v>0</v>
      </c>
    </row>
    <row r="54" spans="1:7" ht="38.25" x14ac:dyDescent="0.25">
      <c r="A54" s="338" t="s">
        <v>94</v>
      </c>
      <c r="B54" s="215"/>
      <c r="C54" s="216" t="s">
        <v>1276</v>
      </c>
      <c r="D54" s="224" t="s">
        <v>19</v>
      </c>
      <c r="E54" s="224"/>
      <c r="F54" s="224"/>
      <c r="G54" s="217">
        <f>SUM(G56:G58)</f>
        <v>0</v>
      </c>
    </row>
    <row r="55" spans="1:7" x14ac:dyDescent="0.25">
      <c r="A55" s="223"/>
      <c r="B55" s="211" t="s">
        <v>76</v>
      </c>
      <c r="C55" s="211" t="s">
        <v>77</v>
      </c>
      <c r="D55" s="211" t="s">
        <v>78</v>
      </c>
      <c r="E55" s="211" t="s">
        <v>79</v>
      </c>
      <c r="F55" s="211" t="s">
        <v>80</v>
      </c>
      <c r="G55" s="212" t="s">
        <v>81</v>
      </c>
    </row>
    <row r="56" spans="1:7" x14ac:dyDescent="0.25">
      <c r="A56" s="223"/>
      <c r="B56" s="211" t="s">
        <v>96</v>
      </c>
      <c r="C56" s="221" t="s">
        <v>95</v>
      </c>
      <c r="D56" s="211" t="s">
        <v>82</v>
      </c>
      <c r="E56" s="211">
        <v>0.21759999999999999</v>
      </c>
      <c r="F56" s="214"/>
      <c r="G56" s="212">
        <f>ROUND(E56*F56,2)</f>
        <v>0</v>
      </c>
    </row>
    <row r="57" spans="1:7" x14ac:dyDescent="0.25">
      <c r="A57" s="223"/>
      <c r="B57" s="211" t="s">
        <v>86</v>
      </c>
      <c r="C57" s="221" t="s">
        <v>83</v>
      </c>
      <c r="D57" s="211" t="s">
        <v>82</v>
      </c>
      <c r="E57" s="211">
        <v>7.2499999999999995E-2</v>
      </c>
      <c r="F57" s="214"/>
      <c r="G57" s="212">
        <f t="shared" ref="G57:G58" si="9">ROUND(E57*F57,2)</f>
        <v>0</v>
      </c>
    </row>
    <row r="58" spans="1:7" x14ac:dyDescent="0.25">
      <c r="A58" s="223"/>
      <c r="B58" s="211" t="s">
        <v>87</v>
      </c>
      <c r="C58" s="221" t="s">
        <v>84</v>
      </c>
      <c r="D58" s="211" t="s">
        <v>82</v>
      </c>
      <c r="E58" s="211">
        <v>0.435</v>
      </c>
      <c r="F58" s="214"/>
      <c r="G58" s="212">
        <f t="shared" si="9"/>
        <v>0</v>
      </c>
    </row>
    <row r="59" spans="1:7" ht="38.25" x14ac:dyDescent="0.25">
      <c r="A59" s="338" t="s">
        <v>100</v>
      </c>
      <c r="B59" s="215"/>
      <c r="C59" s="216" t="s">
        <v>1277</v>
      </c>
      <c r="D59" s="224" t="s">
        <v>19</v>
      </c>
      <c r="E59" s="224"/>
      <c r="F59" s="224"/>
      <c r="G59" s="217">
        <f>SUM(G61:G63)</f>
        <v>0</v>
      </c>
    </row>
    <row r="60" spans="1:7" x14ac:dyDescent="0.25">
      <c r="A60" s="223"/>
      <c r="B60" s="211" t="s">
        <v>76</v>
      </c>
      <c r="C60" s="211" t="s">
        <v>77</v>
      </c>
      <c r="D60" s="211" t="s">
        <v>78</v>
      </c>
      <c r="E60" s="211" t="s">
        <v>79</v>
      </c>
      <c r="F60" s="211" t="s">
        <v>80</v>
      </c>
      <c r="G60" s="212" t="s">
        <v>81</v>
      </c>
    </row>
    <row r="61" spans="1:7" x14ac:dyDescent="0.25">
      <c r="A61" s="223"/>
      <c r="B61" s="211" t="s">
        <v>96</v>
      </c>
      <c r="C61" s="221" t="s">
        <v>95</v>
      </c>
      <c r="D61" s="211" t="s">
        <v>82</v>
      </c>
      <c r="E61" s="211">
        <v>0.27879999999999999</v>
      </c>
      <c r="F61" s="214"/>
      <c r="G61" s="212">
        <f>ROUND(E61*F61,2)</f>
        <v>0</v>
      </c>
    </row>
    <row r="62" spans="1:7" x14ac:dyDescent="0.25">
      <c r="A62" s="223"/>
      <c r="B62" s="211" t="s">
        <v>86</v>
      </c>
      <c r="C62" s="221" t="s">
        <v>83</v>
      </c>
      <c r="D62" s="211" t="s">
        <v>82</v>
      </c>
      <c r="E62" s="211">
        <v>9.2899999999999996E-2</v>
      </c>
      <c r="F62" s="214"/>
      <c r="G62" s="212">
        <f t="shared" ref="G62:G63" si="10">ROUND(E62*F62,2)</f>
        <v>0</v>
      </c>
    </row>
    <row r="63" spans="1:7" x14ac:dyDescent="0.25">
      <c r="A63" s="223"/>
      <c r="B63" s="211" t="s">
        <v>87</v>
      </c>
      <c r="C63" s="221" t="s">
        <v>84</v>
      </c>
      <c r="D63" s="211" t="s">
        <v>82</v>
      </c>
      <c r="E63" s="211">
        <v>0.55759999999999998</v>
      </c>
      <c r="F63" s="214"/>
      <c r="G63" s="212">
        <f t="shared" si="10"/>
        <v>0</v>
      </c>
    </row>
    <row r="64" spans="1:7" ht="38.25" x14ac:dyDescent="0.25">
      <c r="A64" s="338" t="s">
        <v>101</v>
      </c>
      <c r="B64" s="215"/>
      <c r="C64" s="216" t="s">
        <v>1278</v>
      </c>
      <c r="D64" s="224" t="s">
        <v>19</v>
      </c>
      <c r="E64" s="224"/>
      <c r="F64" s="224"/>
      <c r="G64" s="217">
        <f>SUM(G66:G68)</f>
        <v>0</v>
      </c>
    </row>
    <row r="65" spans="1:7" x14ac:dyDescent="0.25">
      <c r="A65" s="223"/>
      <c r="B65" s="211" t="s">
        <v>76</v>
      </c>
      <c r="C65" s="211" t="s">
        <v>77</v>
      </c>
      <c r="D65" s="211" t="s">
        <v>78</v>
      </c>
      <c r="E65" s="211" t="s">
        <v>79</v>
      </c>
      <c r="F65" s="211" t="s">
        <v>80</v>
      </c>
      <c r="G65" s="212" t="s">
        <v>81</v>
      </c>
    </row>
    <row r="66" spans="1:7" x14ac:dyDescent="0.25">
      <c r="A66" s="223"/>
      <c r="B66" s="211" t="s">
        <v>96</v>
      </c>
      <c r="C66" s="221" t="s">
        <v>95</v>
      </c>
      <c r="D66" s="211" t="s">
        <v>82</v>
      </c>
      <c r="E66" s="211">
        <v>0.36980000000000002</v>
      </c>
      <c r="F66" s="214"/>
      <c r="G66" s="212">
        <f>ROUND(E66*F66,2)</f>
        <v>0</v>
      </c>
    </row>
    <row r="67" spans="1:7" x14ac:dyDescent="0.25">
      <c r="A67" s="223"/>
      <c r="B67" s="211" t="s">
        <v>86</v>
      </c>
      <c r="C67" s="221" t="s">
        <v>83</v>
      </c>
      <c r="D67" s="211" t="s">
        <v>82</v>
      </c>
      <c r="E67" s="211">
        <v>0.12330000000000001</v>
      </c>
      <c r="F67" s="214"/>
      <c r="G67" s="212">
        <f t="shared" ref="G67:G68" si="11">ROUND(E67*F67,2)</f>
        <v>0</v>
      </c>
    </row>
    <row r="68" spans="1:7" x14ac:dyDescent="0.25">
      <c r="A68" s="223"/>
      <c r="B68" s="211" t="s">
        <v>87</v>
      </c>
      <c r="C68" s="221" t="s">
        <v>84</v>
      </c>
      <c r="D68" s="211" t="s">
        <v>82</v>
      </c>
      <c r="E68" s="211">
        <v>0.73970000000000002</v>
      </c>
      <c r="F68" s="214"/>
      <c r="G68" s="212">
        <f t="shared" si="11"/>
        <v>0</v>
      </c>
    </row>
    <row r="69" spans="1:7" ht="38.25" x14ac:dyDescent="0.25">
      <c r="A69" s="338" t="s">
        <v>107</v>
      </c>
      <c r="B69" s="215"/>
      <c r="C69" s="216" t="s">
        <v>1279</v>
      </c>
      <c r="D69" s="224" t="s">
        <v>24</v>
      </c>
      <c r="E69" s="224"/>
      <c r="F69" s="224"/>
      <c r="G69" s="217">
        <f>SUM(G71:G72)</f>
        <v>0</v>
      </c>
    </row>
    <row r="70" spans="1:7" x14ac:dyDescent="0.25">
      <c r="A70" s="223"/>
      <c r="B70" s="211" t="s">
        <v>76</v>
      </c>
      <c r="C70" s="211" t="s">
        <v>77</v>
      </c>
      <c r="D70" s="211" t="s">
        <v>78</v>
      </c>
      <c r="E70" s="211" t="s">
        <v>79</v>
      </c>
      <c r="F70" s="211" t="s">
        <v>80</v>
      </c>
      <c r="G70" s="212" t="s">
        <v>81</v>
      </c>
    </row>
    <row r="71" spans="1:7" ht="25.5" x14ac:dyDescent="0.25">
      <c r="A71" s="223"/>
      <c r="B71" s="211" t="s">
        <v>103</v>
      </c>
      <c r="C71" s="213" t="s">
        <v>102</v>
      </c>
      <c r="D71" s="211" t="s">
        <v>98</v>
      </c>
      <c r="E71" s="211">
        <v>1</v>
      </c>
      <c r="F71" s="214"/>
      <c r="G71" s="212">
        <f>ROUND(E71*F71,2)</f>
        <v>0</v>
      </c>
    </row>
    <row r="72" spans="1:7" ht="25.5" x14ac:dyDescent="0.25">
      <c r="A72" s="223"/>
      <c r="B72" s="223" t="s">
        <v>105</v>
      </c>
      <c r="C72" s="213" t="s">
        <v>104</v>
      </c>
      <c r="D72" s="211" t="s">
        <v>106</v>
      </c>
      <c r="E72" s="211">
        <v>27</v>
      </c>
      <c r="F72" s="214"/>
      <c r="G72" s="212">
        <f t="shared" ref="G72" si="12">ROUND(E72*F72,2)</f>
        <v>0</v>
      </c>
    </row>
    <row r="73" spans="1:7" ht="63.75" x14ac:dyDescent="0.25">
      <c r="A73" s="338" t="s">
        <v>110</v>
      </c>
      <c r="B73" s="215"/>
      <c r="C73" s="216" t="s">
        <v>1280</v>
      </c>
      <c r="D73" s="224" t="s">
        <v>24</v>
      </c>
      <c r="E73" s="224"/>
      <c r="F73" s="224"/>
      <c r="G73" s="217">
        <f>SUM(G75:G78)</f>
        <v>0</v>
      </c>
    </row>
    <row r="74" spans="1:7" x14ac:dyDescent="0.25">
      <c r="A74" s="223"/>
      <c r="B74" s="211" t="s">
        <v>76</v>
      </c>
      <c r="C74" s="211" t="s">
        <v>77</v>
      </c>
      <c r="D74" s="211" t="s">
        <v>78</v>
      </c>
      <c r="E74" s="211" t="s">
        <v>79</v>
      </c>
      <c r="F74" s="211" t="s">
        <v>80</v>
      </c>
      <c r="G74" s="212" t="s">
        <v>81</v>
      </c>
    </row>
    <row r="75" spans="1:7" x14ac:dyDescent="0.25">
      <c r="A75" s="223"/>
      <c r="B75" s="223" t="s">
        <v>109</v>
      </c>
      <c r="C75" s="213" t="s">
        <v>260</v>
      </c>
      <c r="D75" s="211" t="s">
        <v>82</v>
      </c>
      <c r="E75" s="211">
        <v>0.5</v>
      </c>
      <c r="F75" s="214"/>
      <c r="G75" s="212">
        <f>ROUND(E75*F75,2)</f>
        <v>0</v>
      </c>
    </row>
    <row r="76" spans="1:7" ht="51" x14ac:dyDescent="0.25">
      <c r="A76" s="223"/>
      <c r="B76" s="223" t="s">
        <v>259</v>
      </c>
      <c r="C76" s="213" t="s">
        <v>258</v>
      </c>
      <c r="D76" s="211" t="s">
        <v>82</v>
      </c>
      <c r="E76" s="211">
        <v>0.1</v>
      </c>
      <c r="F76" s="214"/>
      <c r="G76" s="212">
        <f t="shared" ref="G76:G77" si="13">ROUND(E76*F76,2)</f>
        <v>0</v>
      </c>
    </row>
    <row r="77" spans="1:7" ht="51" x14ac:dyDescent="0.25">
      <c r="A77" s="223"/>
      <c r="B77" s="223" t="s">
        <v>257</v>
      </c>
      <c r="C77" s="213" t="s">
        <v>256</v>
      </c>
      <c r="D77" s="211" t="s">
        <v>82</v>
      </c>
      <c r="E77" s="211">
        <v>0.5</v>
      </c>
      <c r="F77" s="214"/>
      <c r="G77" s="212">
        <f t="shared" si="13"/>
        <v>0</v>
      </c>
    </row>
    <row r="78" spans="1:7" x14ac:dyDescent="0.25">
      <c r="A78" s="223"/>
      <c r="B78" s="223" t="s">
        <v>262</v>
      </c>
      <c r="C78" s="213" t="s">
        <v>261</v>
      </c>
      <c r="D78" s="211" t="s">
        <v>263</v>
      </c>
      <c r="E78" s="211">
        <v>15</v>
      </c>
      <c r="F78" s="214"/>
      <c r="G78" s="212">
        <f t="shared" ref="G78" si="14">ROUND(E78*F78,2)</f>
        <v>0</v>
      </c>
    </row>
    <row r="79" spans="1:7" ht="38.25" x14ac:dyDescent="0.25">
      <c r="A79" s="338" t="s">
        <v>329</v>
      </c>
      <c r="B79" s="215"/>
      <c r="C79" s="216" t="s">
        <v>1281</v>
      </c>
      <c r="D79" s="224" t="s">
        <v>338</v>
      </c>
      <c r="E79" s="224"/>
      <c r="F79" s="224"/>
      <c r="G79" s="217">
        <f>SUM(G81:G81)</f>
        <v>0</v>
      </c>
    </row>
    <row r="80" spans="1:7" x14ac:dyDescent="0.25">
      <c r="A80" s="223"/>
      <c r="B80" s="211" t="s">
        <v>76</v>
      </c>
      <c r="C80" s="211" t="s">
        <v>77</v>
      </c>
      <c r="D80" s="211" t="s">
        <v>78</v>
      </c>
      <c r="E80" s="211" t="s">
        <v>79</v>
      </c>
      <c r="F80" s="211" t="s">
        <v>80</v>
      </c>
      <c r="G80" s="212" t="s">
        <v>81</v>
      </c>
    </row>
    <row r="81" spans="1:7" x14ac:dyDescent="0.25">
      <c r="A81" s="223"/>
      <c r="B81" s="211" t="s">
        <v>87</v>
      </c>
      <c r="C81" s="221" t="s">
        <v>84</v>
      </c>
      <c r="D81" s="211" t="s">
        <v>82</v>
      </c>
      <c r="E81" s="211">
        <v>0.6</v>
      </c>
      <c r="F81" s="214"/>
      <c r="G81" s="211">
        <f t="shared" ref="G81" si="15">ROUND(E81*F81,2)</f>
        <v>0</v>
      </c>
    </row>
    <row r="82" spans="1:7" ht="51" x14ac:dyDescent="0.25">
      <c r="A82" s="338" t="s">
        <v>168</v>
      </c>
      <c r="B82" s="215"/>
      <c r="C82" s="216" t="s">
        <v>1282</v>
      </c>
      <c r="D82" s="224" t="s">
        <v>151</v>
      </c>
      <c r="E82" s="224"/>
      <c r="F82" s="224"/>
      <c r="G82" s="217">
        <f>SUM(G84:G84)</f>
        <v>0</v>
      </c>
    </row>
    <row r="83" spans="1:7" x14ac:dyDescent="0.25">
      <c r="A83" s="223"/>
      <c r="B83" s="211" t="s">
        <v>76</v>
      </c>
      <c r="C83" s="211" t="s">
        <v>77</v>
      </c>
      <c r="D83" s="211" t="s">
        <v>78</v>
      </c>
      <c r="E83" s="211" t="s">
        <v>79</v>
      </c>
      <c r="F83" s="211" t="s">
        <v>80</v>
      </c>
      <c r="G83" s="212" t="s">
        <v>81</v>
      </c>
    </row>
    <row r="84" spans="1:7" ht="51" x14ac:dyDescent="0.25">
      <c r="A84" s="223"/>
      <c r="B84" s="211" t="s">
        <v>1112</v>
      </c>
      <c r="C84" s="213" t="s">
        <v>1283</v>
      </c>
      <c r="D84" s="211" t="s">
        <v>151</v>
      </c>
      <c r="E84" s="211">
        <v>1</v>
      </c>
      <c r="F84" s="214"/>
      <c r="G84" s="211">
        <f>ROUND(E84*F84,2)</f>
        <v>0</v>
      </c>
    </row>
    <row r="85" spans="1:7" ht="63.75" x14ac:dyDescent="0.25">
      <c r="A85" s="338" t="s">
        <v>191</v>
      </c>
      <c r="B85" s="215"/>
      <c r="C85" s="216" t="s">
        <v>1284</v>
      </c>
      <c r="D85" s="224" t="s">
        <v>338</v>
      </c>
      <c r="E85" s="224"/>
      <c r="F85" s="224"/>
      <c r="G85" s="217">
        <f>SUM(G87:G95)</f>
        <v>0</v>
      </c>
    </row>
    <row r="86" spans="1:7" x14ac:dyDescent="0.25">
      <c r="A86" s="223"/>
      <c r="B86" s="211" t="s">
        <v>76</v>
      </c>
      <c r="C86" s="211" t="s">
        <v>77</v>
      </c>
      <c r="D86" s="211" t="s">
        <v>78</v>
      </c>
      <c r="E86" s="211" t="s">
        <v>79</v>
      </c>
      <c r="F86" s="211" t="s">
        <v>80</v>
      </c>
      <c r="G86" s="212" t="s">
        <v>81</v>
      </c>
    </row>
    <row r="87" spans="1:7" x14ac:dyDescent="0.25">
      <c r="A87" s="223"/>
      <c r="B87" s="211" t="s">
        <v>180</v>
      </c>
      <c r="C87" s="221" t="s">
        <v>179</v>
      </c>
      <c r="D87" s="211" t="s">
        <v>82</v>
      </c>
      <c r="E87" s="211">
        <v>1</v>
      </c>
      <c r="F87" s="214"/>
      <c r="G87" s="211">
        <f>ROUND(E87*F87,2)</f>
        <v>0</v>
      </c>
    </row>
    <row r="88" spans="1:7" x14ac:dyDescent="0.25">
      <c r="A88" s="223"/>
      <c r="B88" s="211" t="s">
        <v>89</v>
      </c>
      <c r="C88" s="221" t="s">
        <v>88</v>
      </c>
      <c r="D88" s="211" t="s">
        <v>82</v>
      </c>
      <c r="E88" s="211">
        <v>0.5</v>
      </c>
      <c r="F88" s="214"/>
      <c r="G88" s="211">
        <f>ROUND(E88*F88,2)</f>
        <v>0</v>
      </c>
    </row>
    <row r="89" spans="1:7" x14ac:dyDescent="0.25">
      <c r="A89" s="223"/>
      <c r="B89" s="211" t="s">
        <v>87</v>
      </c>
      <c r="C89" s="221" t="s">
        <v>84</v>
      </c>
      <c r="D89" s="211" t="s">
        <v>82</v>
      </c>
      <c r="E89" s="211">
        <v>0.7</v>
      </c>
      <c r="F89" s="214"/>
      <c r="G89" s="211">
        <f t="shared" ref="G89" si="16">ROUND(E89*F89,2)</f>
        <v>0</v>
      </c>
    </row>
    <row r="90" spans="1:7" x14ac:dyDescent="0.25">
      <c r="A90" s="223"/>
      <c r="B90" s="211" t="s">
        <v>73</v>
      </c>
      <c r="C90" s="221" t="s">
        <v>1136</v>
      </c>
      <c r="D90" s="211" t="s">
        <v>98</v>
      </c>
      <c r="E90" s="211">
        <v>8.9999999999999993E-3</v>
      </c>
      <c r="F90" s="214"/>
      <c r="G90" s="211">
        <f>ROUND(E90*F90,2)</f>
        <v>0</v>
      </c>
    </row>
    <row r="91" spans="1:7" x14ac:dyDescent="0.25">
      <c r="A91" s="223"/>
      <c r="B91" s="211" t="s">
        <v>74</v>
      </c>
      <c r="C91" s="221" t="s">
        <v>1271</v>
      </c>
      <c r="D91" s="211" t="s">
        <v>181</v>
      </c>
      <c r="E91" s="211">
        <v>5.5999999999999994E-2</v>
      </c>
      <c r="F91" s="214"/>
      <c r="G91" s="211">
        <f>ROUND(E91*F91,2)</f>
        <v>0</v>
      </c>
    </row>
    <row r="92" spans="1:7" ht="25.5" x14ac:dyDescent="0.25">
      <c r="A92" s="223"/>
      <c r="B92" s="211" t="s">
        <v>183</v>
      </c>
      <c r="C92" s="213" t="s">
        <v>182</v>
      </c>
      <c r="D92" s="211" t="s">
        <v>184</v>
      </c>
      <c r="E92" s="211">
        <v>1.48</v>
      </c>
      <c r="F92" s="214"/>
      <c r="G92" s="211">
        <f t="shared" ref="G92" si="17">ROUND(E92*F92,2)</f>
        <v>0</v>
      </c>
    </row>
    <row r="93" spans="1:7" ht="38.25" x14ac:dyDescent="0.25">
      <c r="A93" s="223"/>
      <c r="B93" s="211" t="s">
        <v>186</v>
      </c>
      <c r="C93" s="213" t="s">
        <v>185</v>
      </c>
      <c r="D93" s="211" t="s">
        <v>97</v>
      </c>
      <c r="E93" s="211">
        <v>1</v>
      </c>
      <c r="F93" s="214"/>
      <c r="G93" s="211">
        <f>ROUND(E93*F93,2)</f>
        <v>0</v>
      </c>
    </row>
    <row r="94" spans="1:7" ht="25.5" x14ac:dyDescent="0.25">
      <c r="A94" s="223"/>
      <c r="B94" s="211" t="s">
        <v>183</v>
      </c>
      <c r="C94" s="213" t="s">
        <v>188</v>
      </c>
      <c r="D94" s="211" t="s">
        <v>187</v>
      </c>
      <c r="E94" s="211">
        <v>4</v>
      </c>
      <c r="F94" s="214"/>
      <c r="G94" s="211">
        <f t="shared" ref="G94:G95" si="18">ROUND(E94*F94,2)</f>
        <v>0</v>
      </c>
    </row>
    <row r="95" spans="1:7" ht="25.5" x14ac:dyDescent="0.25">
      <c r="A95" s="223"/>
      <c r="B95" s="211" t="s">
        <v>190</v>
      </c>
      <c r="C95" s="213" t="s">
        <v>189</v>
      </c>
      <c r="D95" s="211" t="s">
        <v>19</v>
      </c>
      <c r="E95" s="211">
        <v>2</v>
      </c>
      <c r="F95" s="214"/>
      <c r="G95" s="211">
        <f t="shared" si="18"/>
        <v>0</v>
      </c>
    </row>
    <row r="96" spans="1:7" ht="25.5" x14ac:dyDescent="0.25">
      <c r="A96" s="338" t="s">
        <v>192</v>
      </c>
      <c r="B96" s="215"/>
      <c r="C96" s="216" t="s">
        <v>1285</v>
      </c>
      <c r="D96" s="224" t="s">
        <v>19</v>
      </c>
      <c r="E96" s="224"/>
      <c r="F96" s="224"/>
      <c r="G96" s="217">
        <f>SUM(G98:G100)</f>
        <v>0</v>
      </c>
    </row>
    <row r="97" spans="1:7" x14ac:dyDescent="0.25">
      <c r="A97" s="223"/>
      <c r="B97" s="211" t="s">
        <v>76</v>
      </c>
      <c r="C97" s="211" t="s">
        <v>77</v>
      </c>
      <c r="D97" s="211" t="s">
        <v>78</v>
      </c>
      <c r="E97" s="211" t="s">
        <v>79</v>
      </c>
      <c r="F97" s="211" t="s">
        <v>80</v>
      </c>
      <c r="G97" s="212" t="s">
        <v>81</v>
      </c>
    </row>
    <row r="98" spans="1:7" x14ac:dyDescent="0.25">
      <c r="A98" s="223"/>
      <c r="B98" s="211" t="s">
        <v>96</v>
      </c>
      <c r="C98" s="221" t="s">
        <v>95</v>
      </c>
      <c r="D98" s="211" t="s">
        <v>82</v>
      </c>
      <c r="E98" s="211">
        <v>6</v>
      </c>
      <c r="F98" s="214"/>
      <c r="G98" s="212">
        <f>ROUND(E98*F98,2)</f>
        <v>0</v>
      </c>
    </row>
    <row r="99" spans="1:7" x14ac:dyDescent="0.25">
      <c r="A99" s="223"/>
      <c r="B99" s="211" t="s">
        <v>170</v>
      </c>
      <c r="C99" s="221" t="s">
        <v>171</v>
      </c>
      <c r="D99" s="211" t="s">
        <v>82</v>
      </c>
      <c r="E99" s="211">
        <v>0.8</v>
      </c>
      <c r="F99" s="214"/>
      <c r="G99" s="212">
        <f t="shared" ref="G99:G100" si="19">ROUND(E99*F99,2)</f>
        <v>0</v>
      </c>
    </row>
    <row r="100" spans="1:7" x14ac:dyDescent="0.25">
      <c r="A100" s="223"/>
      <c r="B100" s="211" t="s">
        <v>87</v>
      </c>
      <c r="C100" s="221" t="s">
        <v>84</v>
      </c>
      <c r="D100" s="211" t="s">
        <v>82</v>
      </c>
      <c r="E100" s="211">
        <v>6</v>
      </c>
      <c r="F100" s="214"/>
      <c r="G100" s="212">
        <f t="shared" si="19"/>
        <v>0</v>
      </c>
    </row>
    <row r="101" spans="1:7" ht="25.5" x14ac:dyDescent="0.25">
      <c r="A101" s="338" t="s">
        <v>193</v>
      </c>
      <c r="B101" s="215"/>
      <c r="C101" s="216" t="s">
        <v>1286</v>
      </c>
      <c r="D101" s="224" t="s">
        <v>19</v>
      </c>
      <c r="E101" s="224"/>
      <c r="F101" s="224"/>
      <c r="G101" s="217">
        <f>SUM(G103:G104)</f>
        <v>0</v>
      </c>
    </row>
    <row r="102" spans="1:7" x14ac:dyDescent="0.25">
      <c r="A102" s="223"/>
      <c r="B102" s="211" t="s">
        <v>76</v>
      </c>
      <c r="C102" s="211" t="s">
        <v>77</v>
      </c>
      <c r="D102" s="211" t="s">
        <v>78</v>
      </c>
      <c r="E102" s="211" t="s">
        <v>79</v>
      </c>
      <c r="F102" s="211" t="s">
        <v>80</v>
      </c>
      <c r="G102" s="212" t="s">
        <v>81</v>
      </c>
    </row>
    <row r="103" spans="1:7" x14ac:dyDescent="0.25">
      <c r="A103" s="223"/>
      <c r="B103" s="211" t="s">
        <v>170</v>
      </c>
      <c r="C103" s="221" t="s">
        <v>171</v>
      </c>
      <c r="D103" s="211" t="s">
        <v>82</v>
      </c>
      <c r="E103" s="211">
        <v>4</v>
      </c>
      <c r="F103" s="214"/>
      <c r="G103" s="212">
        <f>ROUND(E103*F103,2)</f>
        <v>0</v>
      </c>
    </row>
    <row r="104" spans="1:7" x14ac:dyDescent="0.25">
      <c r="A104" s="223"/>
      <c r="B104" s="211" t="s">
        <v>87</v>
      </c>
      <c r="C104" s="221" t="s">
        <v>84</v>
      </c>
      <c r="D104" s="211" t="s">
        <v>82</v>
      </c>
      <c r="E104" s="211">
        <v>4</v>
      </c>
      <c r="F104" s="214"/>
      <c r="G104" s="212">
        <f t="shared" ref="G104" si="20">ROUND(E104*F104,2)</f>
        <v>0</v>
      </c>
    </row>
    <row r="105" spans="1:7" ht="25.5" x14ac:dyDescent="0.25">
      <c r="A105" s="338" t="s">
        <v>194</v>
      </c>
      <c r="B105" s="215"/>
      <c r="C105" s="216" t="s">
        <v>1287</v>
      </c>
      <c r="D105" s="224" t="s">
        <v>19</v>
      </c>
      <c r="E105" s="224"/>
      <c r="F105" s="224"/>
      <c r="G105" s="217">
        <f>SUM(G107:G109)</f>
        <v>0</v>
      </c>
    </row>
    <row r="106" spans="1:7" x14ac:dyDescent="0.25">
      <c r="A106" s="223"/>
      <c r="B106" s="211" t="s">
        <v>76</v>
      </c>
      <c r="C106" s="211" t="s">
        <v>77</v>
      </c>
      <c r="D106" s="211" t="s">
        <v>78</v>
      </c>
      <c r="E106" s="211" t="s">
        <v>79</v>
      </c>
      <c r="F106" s="211" t="s">
        <v>80</v>
      </c>
      <c r="G106" s="212" t="s">
        <v>81</v>
      </c>
    </row>
    <row r="107" spans="1:7" x14ac:dyDescent="0.25">
      <c r="A107" s="223"/>
      <c r="B107" s="211" t="s">
        <v>96</v>
      </c>
      <c r="C107" s="221" t="s">
        <v>95</v>
      </c>
      <c r="D107" s="211" t="s">
        <v>82</v>
      </c>
      <c r="E107" s="211">
        <v>20</v>
      </c>
      <c r="F107" s="214"/>
      <c r="G107" s="212">
        <f>ROUND(E107*F107,2)</f>
        <v>0</v>
      </c>
    </row>
    <row r="108" spans="1:7" x14ac:dyDescent="0.25">
      <c r="A108" s="223"/>
      <c r="B108" s="211" t="s">
        <v>170</v>
      </c>
      <c r="C108" s="221" t="s">
        <v>171</v>
      </c>
      <c r="D108" s="211" t="s">
        <v>82</v>
      </c>
      <c r="E108" s="211">
        <v>4</v>
      </c>
      <c r="F108" s="214"/>
      <c r="G108" s="212">
        <f t="shared" ref="G108:G109" si="21">ROUND(E108*F108,2)</f>
        <v>0</v>
      </c>
    </row>
    <row r="109" spans="1:7" x14ac:dyDescent="0.25">
      <c r="A109" s="223"/>
      <c r="B109" s="211" t="s">
        <v>87</v>
      </c>
      <c r="C109" s="221" t="s">
        <v>84</v>
      </c>
      <c r="D109" s="211" t="s">
        <v>82</v>
      </c>
      <c r="E109" s="211">
        <v>20</v>
      </c>
      <c r="F109" s="214"/>
      <c r="G109" s="212">
        <f t="shared" si="21"/>
        <v>0</v>
      </c>
    </row>
    <row r="110" spans="1:7" ht="25.5" x14ac:dyDescent="0.25">
      <c r="A110" s="338" t="s">
        <v>575</v>
      </c>
      <c r="B110" s="215"/>
      <c r="C110" s="216" t="s">
        <v>1288</v>
      </c>
      <c r="D110" s="224" t="s">
        <v>19</v>
      </c>
      <c r="E110" s="224"/>
      <c r="F110" s="224"/>
      <c r="G110" s="217">
        <f>SUM(G112:G113)</f>
        <v>0</v>
      </c>
    </row>
    <row r="111" spans="1:7" x14ac:dyDescent="0.25">
      <c r="A111" s="223"/>
      <c r="B111" s="211" t="s">
        <v>76</v>
      </c>
      <c r="C111" s="211" t="s">
        <v>77</v>
      </c>
      <c r="D111" s="211" t="s">
        <v>78</v>
      </c>
      <c r="E111" s="211" t="s">
        <v>79</v>
      </c>
      <c r="F111" s="211" t="s">
        <v>80</v>
      </c>
      <c r="G111" s="212" t="s">
        <v>81</v>
      </c>
    </row>
    <row r="112" spans="1:7" x14ac:dyDescent="0.25">
      <c r="A112" s="223"/>
      <c r="B112" s="211" t="s">
        <v>1115</v>
      </c>
      <c r="C112" s="221" t="s">
        <v>95</v>
      </c>
      <c r="D112" s="211" t="s">
        <v>82</v>
      </c>
      <c r="E112" s="211">
        <v>14</v>
      </c>
      <c r="F112" s="214"/>
      <c r="G112" s="212">
        <f>ROUND(E112*F112,2)</f>
        <v>0</v>
      </c>
    </row>
    <row r="113" spans="1:7" x14ac:dyDescent="0.25">
      <c r="A113" s="223"/>
      <c r="B113" s="211" t="s">
        <v>87</v>
      </c>
      <c r="C113" s="221" t="s">
        <v>84</v>
      </c>
      <c r="D113" s="211" t="s">
        <v>82</v>
      </c>
      <c r="E113" s="211">
        <v>14</v>
      </c>
      <c r="F113" s="214"/>
      <c r="G113" s="212">
        <f t="shared" ref="G113" si="22">ROUND(E113*F113,2)</f>
        <v>0</v>
      </c>
    </row>
    <row r="114" spans="1:7" ht="25.5" x14ac:dyDescent="0.25">
      <c r="A114" s="338" t="s">
        <v>333</v>
      </c>
      <c r="B114" s="215"/>
      <c r="C114" s="216" t="s">
        <v>1289</v>
      </c>
      <c r="D114" s="224" t="s">
        <v>19</v>
      </c>
      <c r="E114" s="224"/>
      <c r="F114" s="224"/>
      <c r="G114" s="217">
        <f>SUM(G116:G117)</f>
        <v>0</v>
      </c>
    </row>
    <row r="115" spans="1:7" x14ac:dyDescent="0.25">
      <c r="A115" s="223"/>
      <c r="B115" s="211" t="s">
        <v>76</v>
      </c>
      <c r="C115" s="211" t="s">
        <v>77</v>
      </c>
      <c r="D115" s="211" t="s">
        <v>78</v>
      </c>
      <c r="E115" s="211" t="s">
        <v>79</v>
      </c>
      <c r="F115" s="211" t="s">
        <v>80</v>
      </c>
      <c r="G115" s="212" t="s">
        <v>81</v>
      </c>
    </row>
    <row r="116" spans="1:7" x14ac:dyDescent="0.25">
      <c r="A116" s="223"/>
      <c r="B116" s="211" t="s">
        <v>1115</v>
      </c>
      <c r="C116" s="221" t="s">
        <v>95</v>
      </c>
      <c r="D116" s="211" t="s">
        <v>82</v>
      </c>
      <c r="E116" s="211">
        <v>24</v>
      </c>
      <c r="F116" s="214"/>
      <c r="G116" s="211">
        <f>ROUND(E116*F116,2)</f>
        <v>0</v>
      </c>
    </row>
    <row r="117" spans="1:7" x14ac:dyDescent="0.25">
      <c r="A117" s="223"/>
      <c r="B117" s="211" t="s">
        <v>87</v>
      </c>
      <c r="C117" s="221" t="s">
        <v>84</v>
      </c>
      <c r="D117" s="211" t="s">
        <v>82</v>
      </c>
      <c r="E117" s="211">
        <v>48</v>
      </c>
      <c r="F117" s="214"/>
      <c r="G117" s="211">
        <f t="shared" ref="G117" si="23">ROUND(E117*F117,2)</f>
        <v>0</v>
      </c>
    </row>
    <row r="118" spans="1:7" ht="25.5" x14ac:dyDescent="0.25">
      <c r="A118" s="338" t="s">
        <v>335</v>
      </c>
      <c r="B118" s="215"/>
      <c r="C118" s="216" t="s">
        <v>1290</v>
      </c>
      <c r="D118" s="224" t="s">
        <v>19</v>
      </c>
      <c r="E118" s="224"/>
      <c r="F118" s="224"/>
      <c r="G118" s="217">
        <f>SUM(G120:G121)</f>
        <v>0</v>
      </c>
    </row>
    <row r="119" spans="1:7" x14ac:dyDescent="0.25">
      <c r="A119" s="223"/>
      <c r="B119" s="211" t="s">
        <v>76</v>
      </c>
      <c r="C119" s="211" t="s">
        <v>77</v>
      </c>
      <c r="D119" s="211" t="s">
        <v>78</v>
      </c>
      <c r="E119" s="211" t="s">
        <v>79</v>
      </c>
      <c r="F119" s="211" t="s">
        <v>80</v>
      </c>
      <c r="G119" s="212" t="s">
        <v>81</v>
      </c>
    </row>
    <row r="120" spans="1:7" x14ac:dyDescent="0.25">
      <c r="A120" s="223"/>
      <c r="B120" s="211" t="s">
        <v>170</v>
      </c>
      <c r="C120" s="221" t="s">
        <v>171</v>
      </c>
      <c r="D120" s="211" t="s">
        <v>82</v>
      </c>
      <c r="E120" s="211">
        <v>24</v>
      </c>
      <c r="F120" s="214"/>
      <c r="G120" s="211">
        <f>ROUND(E120*F120,2)</f>
        <v>0</v>
      </c>
    </row>
    <row r="121" spans="1:7" x14ac:dyDescent="0.25">
      <c r="A121" s="223"/>
      <c r="B121" s="211" t="s">
        <v>87</v>
      </c>
      <c r="C121" s="221" t="s">
        <v>84</v>
      </c>
      <c r="D121" s="211" t="s">
        <v>82</v>
      </c>
      <c r="E121" s="211">
        <v>48</v>
      </c>
      <c r="F121" s="214"/>
      <c r="G121" s="211">
        <f t="shared" ref="G121" si="24">ROUND(E121*F121,2)</f>
        <v>0</v>
      </c>
    </row>
    <row r="122" spans="1:7" ht="25.5" x14ac:dyDescent="0.25">
      <c r="A122" s="338" t="s">
        <v>336</v>
      </c>
      <c r="B122" s="215"/>
      <c r="C122" s="216" t="s">
        <v>1291</v>
      </c>
      <c r="D122" s="224" t="s">
        <v>19</v>
      </c>
      <c r="E122" s="224"/>
      <c r="F122" s="224"/>
      <c r="G122" s="217">
        <f>SUM(G124:G128)</f>
        <v>0</v>
      </c>
    </row>
    <row r="123" spans="1:7" x14ac:dyDescent="0.25">
      <c r="A123" s="223"/>
      <c r="B123" s="211" t="s">
        <v>76</v>
      </c>
      <c r="C123" s="211" t="s">
        <v>77</v>
      </c>
      <c r="D123" s="211" t="s">
        <v>78</v>
      </c>
      <c r="E123" s="211" t="s">
        <v>79</v>
      </c>
      <c r="F123" s="211" t="s">
        <v>80</v>
      </c>
      <c r="G123" s="212" t="s">
        <v>81</v>
      </c>
    </row>
    <row r="124" spans="1:7" ht="51" x14ac:dyDescent="0.25">
      <c r="A124" s="223"/>
      <c r="B124" s="211" t="s">
        <v>1120</v>
      </c>
      <c r="C124" s="213" t="s">
        <v>1119</v>
      </c>
      <c r="D124" s="222" t="s">
        <v>98</v>
      </c>
      <c r="E124" s="211">
        <v>1.7020000000000002</v>
      </c>
      <c r="F124" s="214"/>
      <c r="G124" s="212">
        <f>ROUND(E124*F124,2)</f>
        <v>0</v>
      </c>
    </row>
    <row r="125" spans="1:7" x14ac:dyDescent="0.25">
      <c r="A125" s="223"/>
      <c r="B125" s="211" t="s">
        <v>1127</v>
      </c>
      <c r="C125" s="221" t="s">
        <v>1126</v>
      </c>
      <c r="D125" s="222" t="s">
        <v>98</v>
      </c>
      <c r="E125" s="211">
        <v>0.92500000000000004</v>
      </c>
      <c r="F125" s="214"/>
      <c r="G125" s="212">
        <f t="shared" ref="G125" si="25">ROUND(E125*F125,2)</f>
        <v>0</v>
      </c>
    </row>
    <row r="126" spans="1:7" ht="25.5" x14ac:dyDescent="0.25">
      <c r="A126" s="223"/>
      <c r="B126" s="211" t="s">
        <v>1122</v>
      </c>
      <c r="C126" s="213" t="s">
        <v>1121</v>
      </c>
      <c r="D126" s="222" t="s">
        <v>97</v>
      </c>
      <c r="E126" s="211">
        <v>1.85</v>
      </c>
      <c r="F126" s="214"/>
      <c r="G126" s="212">
        <f t="shared" ref="G126:G128" si="26">ROUND(E126*F126,2)</f>
        <v>0</v>
      </c>
    </row>
    <row r="127" spans="1:7" x14ac:dyDescent="0.25">
      <c r="A127" s="223"/>
      <c r="B127" s="211" t="s">
        <v>1124</v>
      </c>
      <c r="C127" s="221" t="s">
        <v>1123</v>
      </c>
      <c r="D127" s="222" t="s">
        <v>98</v>
      </c>
      <c r="E127" s="211">
        <v>9.2500000000000013E-2</v>
      </c>
      <c r="F127" s="214"/>
      <c r="G127" s="212">
        <f t="shared" si="26"/>
        <v>0</v>
      </c>
    </row>
    <row r="128" spans="1:7" ht="38.25" x14ac:dyDescent="0.25">
      <c r="A128" s="223"/>
      <c r="B128" s="223" t="s">
        <v>65</v>
      </c>
      <c r="C128" s="213" t="s">
        <v>1125</v>
      </c>
      <c r="D128" s="222" t="s">
        <v>98</v>
      </c>
      <c r="E128" s="211">
        <v>0.6845</v>
      </c>
      <c r="F128" s="214"/>
      <c r="G128" s="212">
        <f t="shared" si="26"/>
        <v>0</v>
      </c>
    </row>
    <row r="129" spans="1:7" ht="38.25" x14ac:dyDescent="0.25">
      <c r="A129" s="338" t="s">
        <v>560</v>
      </c>
      <c r="B129" s="215"/>
      <c r="C129" s="335" t="s">
        <v>1292</v>
      </c>
      <c r="D129" s="224" t="s">
        <v>19</v>
      </c>
      <c r="E129" s="224"/>
      <c r="F129" s="224"/>
      <c r="G129" s="217">
        <f>SUM(G131:G138)</f>
        <v>0</v>
      </c>
    </row>
    <row r="130" spans="1:7" x14ac:dyDescent="0.25">
      <c r="A130" s="223"/>
      <c r="B130" s="211" t="s">
        <v>76</v>
      </c>
      <c r="C130" s="211" t="s">
        <v>77</v>
      </c>
      <c r="D130" s="211" t="s">
        <v>78</v>
      </c>
      <c r="E130" s="211" t="s">
        <v>79</v>
      </c>
      <c r="F130" s="211" t="s">
        <v>80</v>
      </c>
      <c r="G130" s="212" t="s">
        <v>81</v>
      </c>
    </row>
    <row r="131" spans="1:7" x14ac:dyDescent="0.25">
      <c r="A131" s="223"/>
      <c r="B131" s="211" t="s">
        <v>1140</v>
      </c>
      <c r="C131" s="221" t="s">
        <v>1137</v>
      </c>
      <c r="D131" s="222" t="s">
        <v>98</v>
      </c>
      <c r="E131" s="211">
        <v>13.364999999999998</v>
      </c>
      <c r="F131" s="214"/>
      <c r="G131" s="212">
        <f t="shared" ref="G131:G133" si="27">ROUND(E131*F131,2)</f>
        <v>0</v>
      </c>
    </row>
    <row r="132" spans="1:7" x14ac:dyDescent="0.25">
      <c r="A132" s="223"/>
      <c r="B132" s="211" t="s">
        <v>1141</v>
      </c>
      <c r="C132" s="221" t="s">
        <v>1138</v>
      </c>
      <c r="D132" s="222" t="s">
        <v>98</v>
      </c>
      <c r="E132" s="211">
        <v>7.1280000000000001</v>
      </c>
      <c r="F132" s="214"/>
      <c r="G132" s="212">
        <f t="shared" ref="G132" si="28">ROUND(E132*F132,2)</f>
        <v>0</v>
      </c>
    </row>
    <row r="133" spans="1:7" x14ac:dyDescent="0.25">
      <c r="A133" s="223"/>
      <c r="B133" s="211" t="s">
        <v>1142</v>
      </c>
      <c r="C133" s="213" t="s">
        <v>1139</v>
      </c>
      <c r="D133" s="222" t="s">
        <v>97</v>
      </c>
      <c r="E133" s="211">
        <v>7.1280000000000001</v>
      </c>
      <c r="F133" s="214"/>
      <c r="G133" s="212">
        <f t="shared" si="27"/>
        <v>0</v>
      </c>
    </row>
    <row r="134" spans="1:7" ht="25.5" x14ac:dyDescent="0.25">
      <c r="A134" s="223"/>
      <c r="B134" s="211" t="s">
        <v>1135</v>
      </c>
      <c r="C134" s="213" t="s">
        <v>1134</v>
      </c>
      <c r="D134" s="222" t="s">
        <v>98</v>
      </c>
      <c r="E134" s="336">
        <v>27.620999999999999</v>
      </c>
      <c r="F134" s="214"/>
      <c r="G134" s="212">
        <f>ROUND(E134*F134,2)</f>
        <v>0</v>
      </c>
    </row>
    <row r="135" spans="1:7" x14ac:dyDescent="0.25">
      <c r="A135" s="223"/>
      <c r="B135" s="211" t="s">
        <v>73</v>
      </c>
      <c r="C135" s="221" t="s">
        <v>1136</v>
      </c>
      <c r="D135" s="222" t="s">
        <v>98</v>
      </c>
      <c r="E135" s="211">
        <v>8.91</v>
      </c>
      <c r="F135" s="214"/>
      <c r="G135" s="212">
        <f t="shared" ref="G135:G138" si="29">ROUND(E135*F135,2)</f>
        <v>0</v>
      </c>
    </row>
    <row r="136" spans="1:7" x14ac:dyDescent="0.25">
      <c r="A136" s="223"/>
      <c r="B136" s="211" t="s">
        <v>1131</v>
      </c>
      <c r="C136" s="213" t="s">
        <v>1123</v>
      </c>
      <c r="D136" s="222" t="s">
        <v>97</v>
      </c>
      <c r="E136" s="211">
        <v>13.364999999999998</v>
      </c>
      <c r="F136" s="214"/>
      <c r="G136" s="212">
        <f t="shared" si="29"/>
        <v>0</v>
      </c>
    </row>
    <row r="137" spans="1:7" x14ac:dyDescent="0.25">
      <c r="A137" s="223"/>
      <c r="B137" s="211" t="s">
        <v>1133</v>
      </c>
      <c r="C137" s="221" t="s">
        <v>1132</v>
      </c>
      <c r="D137" s="222" t="s">
        <v>98</v>
      </c>
      <c r="E137" s="211">
        <v>22.274999999999999</v>
      </c>
      <c r="F137" s="214"/>
      <c r="G137" s="212">
        <f t="shared" si="29"/>
        <v>0</v>
      </c>
    </row>
    <row r="138" spans="1:7" x14ac:dyDescent="0.25">
      <c r="A138" s="223"/>
      <c r="B138" s="223" t="s">
        <v>1144</v>
      </c>
      <c r="C138" s="213" t="s">
        <v>1143</v>
      </c>
      <c r="D138" s="222" t="s">
        <v>99</v>
      </c>
      <c r="E138" s="211">
        <v>4454.9999999999991</v>
      </c>
      <c r="F138" s="214"/>
      <c r="G138" s="212">
        <f t="shared" si="29"/>
        <v>0</v>
      </c>
    </row>
    <row r="139" spans="1:7" ht="51" x14ac:dyDescent="0.25">
      <c r="A139" s="338" t="s">
        <v>1130</v>
      </c>
      <c r="B139" s="215"/>
      <c r="C139" s="216" t="s">
        <v>1293</v>
      </c>
      <c r="D139" s="224" t="s">
        <v>19</v>
      </c>
      <c r="E139" s="288"/>
      <c r="F139" s="288"/>
      <c r="G139" s="217">
        <f>SUM(G141:G146)</f>
        <v>0</v>
      </c>
    </row>
    <row r="140" spans="1:7" x14ac:dyDescent="0.25">
      <c r="A140" s="223"/>
      <c r="B140" s="211" t="s">
        <v>76</v>
      </c>
      <c r="C140" s="211" t="s">
        <v>77</v>
      </c>
      <c r="D140" s="211" t="s">
        <v>78</v>
      </c>
      <c r="E140" s="212" t="s">
        <v>79</v>
      </c>
      <c r="F140" s="212" t="s">
        <v>80</v>
      </c>
      <c r="G140" s="212" t="s">
        <v>81</v>
      </c>
    </row>
    <row r="141" spans="1:7" x14ac:dyDescent="0.25">
      <c r="A141" s="283"/>
      <c r="B141" s="283" t="s">
        <v>342</v>
      </c>
      <c r="C141" s="345" t="s">
        <v>179</v>
      </c>
      <c r="D141" s="230" t="s">
        <v>1451</v>
      </c>
      <c r="E141" s="344">
        <v>20.736000000000001</v>
      </c>
      <c r="F141" s="286"/>
      <c r="G141" s="287">
        <f t="shared" ref="G141:G142" si="30">+ROUND(E141*F141,2)</f>
        <v>0</v>
      </c>
    </row>
    <row r="142" spans="1:7" x14ac:dyDescent="0.25">
      <c r="A142" s="283"/>
      <c r="B142" s="283" t="s">
        <v>443</v>
      </c>
      <c r="C142" s="345" t="s">
        <v>1452</v>
      </c>
      <c r="D142" s="230" t="s">
        <v>1451</v>
      </c>
      <c r="E142" s="344">
        <v>20.736000000000001</v>
      </c>
      <c r="F142" s="286"/>
      <c r="G142" s="287">
        <f t="shared" si="30"/>
        <v>0</v>
      </c>
    </row>
    <row r="143" spans="1:7" ht="25.5" x14ac:dyDescent="0.25">
      <c r="A143" s="283"/>
      <c r="B143" s="283" t="s">
        <v>1212</v>
      </c>
      <c r="C143" s="345" t="s">
        <v>1453</v>
      </c>
      <c r="D143" s="230" t="s">
        <v>184</v>
      </c>
      <c r="E143" s="344">
        <v>181.44000000000003</v>
      </c>
      <c r="F143" s="286"/>
      <c r="G143" s="287">
        <f t="shared" ref="G143:G146" si="31">+ROUND(E143*F143,2)</f>
        <v>0</v>
      </c>
    </row>
    <row r="144" spans="1:7" ht="38.25" x14ac:dyDescent="0.25">
      <c r="A144" s="283"/>
      <c r="B144" s="283" t="s">
        <v>1213</v>
      </c>
      <c r="C144" s="345" t="s">
        <v>1214</v>
      </c>
      <c r="D144" s="230" t="s">
        <v>1194</v>
      </c>
      <c r="E144" s="344">
        <v>1.0368000000000002</v>
      </c>
      <c r="F144" s="286"/>
      <c r="G144" s="287">
        <f t="shared" ref="G144:G145" si="32">+ROUND(E144*F144,2)</f>
        <v>0</v>
      </c>
    </row>
    <row r="145" spans="1:7" x14ac:dyDescent="0.25">
      <c r="A145" s="283"/>
      <c r="B145" s="283" t="s">
        <v>1215</v>
      </c>
      <c r="C145" s="345" t="s">
        <v>1216</v>
      </c>
      <c r="D145" s="230" t="s">
        <v>99</v>
      </c>
      <c r="E145" s="344">
        <v>1</v>
      </c>
      <c r="F145" s="286"/>
      <c r="G145" s="287">
        <f t="shared" si="32"/>
        <v>0</v>
      </c>
    </row>
    <row r="146" spans="1:7" x14ac:dyDescent="0.25">
      <c r="A146" s="283"/>
      <c r="B146" s="283" t="s">
        <v>1218</v>
      </c>
      <c r="C146" s="345" t="s">
        <v>1217</v>
      </c>
      <c r="D146" s="230" t="s">
        <v>99</v>
      </c>
      <c r="E146" s="344">
        <v>1</v>
      </c>
      <c r="F146" s="286"/>
      <c r="G146" s="287">
        <f t="shared" si="31"/>
        <v>0</v>
      </c>
    </row>
    <row r="147" spans="1:7" ht="76.5" x14ac:dyDescent="0.25">
      <c r="A147" s="338" t="s">
        <v>1219</v>
      </c>
      <c r="B147" s="215"/>
      <c r="C147" s="216" t="s">
        <v>1294</v>
      </c>
      <c r="D147" s="224" t="s">
        <v>19</v>
      </c>
      <c r="E147" s="224"/>
      <c r="F147" s="224"/>
      <c r="G147" s="217">
        <f>E148*G148</f>
        <v>0</v>
      </c>
    </row>
    <row r="148" spans="1:7" x14ac:dyDescent="0.25">
      <c r="A148" s="225"/>
      <c r="B148" s="218"/>
      <c r="C148" s="219" t="s">
        <v>267</v>
      </c>
      <c r="D148" s="285" t="s">
        <v>124</v>
      </c>
      <c r="E148" s="285">
        <v>1</v>
      </c>
      <c r="F148" s="285" t="s">
        <v>137</v>
      </c>
      <c r="G148" s="220">
        <f>SUM(G149:G160)</f>
        <v>0</v>
      </c>
    </row>
    <row r="149" spans="1:7" x14ac:dyDescent="0.25">
      <c r="A149" s="223"/>
      <c r="B149" s="211" t="s">
        <v>76</v>
      </c>
      <c r="C149" s="211" t="s">
        <v>77</v>
      </c>
      <c r="D149" s="211" t="s">
        <v>78</v>
      </c>
      <c r="E149" s="211" t="s">
        <v>79</v>
      </c>
      <c r="F149" s="211" t="s">
        <v>80</v>
      </c>
      <c r="G149" s="212" t="s">
        <v>81</v>
      </c>
    </row>
    <row r="150" spans="1:7" ht="25.5" x14ac:dyDescent="0.25">
      <c r="A150" s="223"/>
      <c r="B150" s="211" t="s">
        <v>115</v>
      </c>
      <c r="C150" s="221" t="s">
        <v>114</v>
      </c>
      <c r="D150" s="222" t="s">
        <v>133</v>
      </c>
      <c r="E150" s="211">
        <v>220</v>
      </c>
      <c r="F150" s="214"/>
      <c r="G150" s="212">
        <f>ROUND(E150*F150,2)</f>
        <v>0</v>
      </c>
    </row>
    <row r="151" spans="1:7" ht="25.5" x14ac:dyDescent="0.25">
      <c r="A151" s="223"/>
      <c r="B151" s="211" t="s">
        <v>96</v>
      </c>
      <c r="C151" s="221" t="s">
        <v>95</v>
      </c>
      <c r="D151" s="222" t="s">
        <v>133</v>
      </c>
      <c r="E151" s="211">
        <v>220</v>
      </c>
      <c r="F151" s="214"/>
      <c r="G151" s="212">
        <f t="shared" ref="G151:G155" si="33">ROUND(E151*F151,2)</f>
        <v>0</v>
      </c>
    </row>
    <row r="152" spans="1:7" ht="25.5" x14ac:dyDescent="0.25">
      <c r="A152" s="223"/>
      <c r="B152" s="211" t="s">
        <v>170</v>
      </c>
      <c r="C152" s="221" t="s">
        <v>171</v>
      </c>
      <c r="D152" s="222" t="s">
        <v>133</v>
      </c>
      <c r="E152" s="211">
        <v>220</v>
      </c>
      <c r="F152" s="214"/>
      <c r="G152" s="212">
        <f t="shared" si="33"/>
        <v>0</v>
      </c>
    </row>
    <row r="153" spans="1:7" ht="38.25" x14ac:dyDescent="0.25">
      <c r="A153" s="223"/>
      <c r="B153" s="223" t="s">
        <v>125</v>
      </c>
      <c r="C153" s="213" t="s">
        <v>122</v>
      </c>
      <c r="D153" s="222" t="s">
        <v>127</v>
      </c>
      <c r="E153" s="211">
        <v>1</v>
      </c>
      <c r="F153" s="214"/>
      <c r="G153" s="212">
        <f t="shared" si="33"/>
        <v>0</v>
      </c>
    </row>
    <row r="154" spans="1:7" ht="25.5" x14ac:dyDescent="0.25">
      <c r="A154" s="223"/>
      <c r="B154" s="223" t="s">
        <v>87</v>
      </c>
      <c r="C154" s="221" t="s">
        <v>84</v>
      </c>
      <c r="D154" s="222" t="s">
        <v>133</v>
      </c>
      <c r="E154" s="211">
        <v>220</v>
      </c>
      <c r="F154" s="214"/>
      <c r="G154" s="212">
        <f t="shared" si="33"/>
        <v>0</v>
      </c>
    </row>
    <row r="155" spans="1:7" ht="25.5" x14ac:dyDescent="0.25">
      <c r="A155" s="223"/>
      <c r="B155" s="223" t="s">
        <v>121</v>
      </c>
      <c r="C155" s="221" t="s">
        <v>120</v>
      </c>
      <c r="D155" s="222" t="s">
        <v>133</v>
      </c>
      <c r="E155" s="211">
        <v>220</v>
      </c>
      <c r="F155" s="214"/>
      <c r="G155" s="212">
        <f t="shared" si="33"/>
        <v>0</v>
      </c>
    </row>
    <row r="156" spans="1:7" x14ac:dyDescent="0.25">
      <c r="A156" s="223"/>
      <c r="B156" s="211" t="s">
        <v>126</v>
      </c>
      <c r="C156" s="221" t="s">
        <v>123</v>
      </c>
      <c r="D156" s="211" t="s">
        <v>124</v>
      </c>
      <c r="E156" s="211">
        <v>1</v>
      </c>
      <c r="F156" s="214"/>
      <c r="G156" s="212">
        <f>ROUND(E156*F156,2)</f>
        <v>0</v>
      </c>
    </row>
    <row r="157" spans="1:7" x14ac:dyDescent="0.25">
      <c r="A157" s="223"/>
      <c r="B157" s="211" t="s">
        <v>129</v>
      </c>
      <c r="C157" s="221" t="s">
        <v>128</v>
      </c>
      <c r="D157" s="211" t="s">
        <v>124</v>
      </c>
      <c r="E157" s="211">
        <v>1</v>
      </c>
      <c r="F157" s="214"/>
      <c r="G157" s="212">
        <f t="shared" ref="G157:G160" si="34">ROUND(E157*F157,2)</f>
        <v>0</v>
      </c>
    </row>
    <row r="158" spans="1:7" ht="38.25" x14ac:dyDescent="0.25">
      <c r="A158" s="223"/>
      <c r="B158" s="211" t="s">
        <v>132</v>
      </c>
      <c r="C158" s="221" t="s">
        <v>130</v>
      </c>
      <c r="D158" s="222" t="s">
        <v>134</v>
      </c>
      <c r="E158" s="211">
        <v>1500</v>
      </c>
      <c r="F158" s="214"/>
      <c r="G158" s="212">
        <f t="shared" si="34"/>
        <v>0</v>
      </c>
    </row>
    <row r="159" spans="1:7" ht="25.5" x14ac:dyDescent="0.25">
      <c r="A159" s="223"/>
      <c r="B159" s="223" t="s">
        <v>112</v>
      </c>
      <c r="C159" s="213" t="s">
        <v>138</v>
      </c>
      <c r="D159" s="222" t="s">
        <v>133</v>
      </c>
      <c r="E159" s="211">
        <v>4</v>
      </c>
      <c r="F159" s="214"/>
      <c r="G159" s="212">
        <f t="shared" si="34"/>
        <v>0</v>
      </c>
    </row>
    <row r="160" spans="1:7" ht="25.5" x14ac:dyDescent="0.25">
      <c r="A160" s="223"/>
      <c r="B160" s="223" t="s">
        <v>132</v>
      </c>
      <c r="C160" s="221" t="s">
        <v>131</v>
      </c>
      <c r="D160" s="222" t="s">
        <v>135</v>
      </c>
      <c r="E160" s="211">
        <v>1000</v>
      </c>
      <c r="F160" s="214"/>
      <c r="G160" s="212">
        <f t="shared" si="34"/>
        <v>0</v>
      </c>
    </row>
    <row r="161" spans="1:7" x14ac:dyDescent="0.25">
      <c r="A161" s="338" t="s">
        <v>1238</v>
      </c>
      <c r="B161" s="215"/>
      <c r="C161" s="216" t="s">
        <v>1295</v>
      </c>
      <c r="D161" s="224" t="s">
        <v>19</v>
      </c>
      <c r="E161" s="224"/>
      <c r="F161" s="224"/>
      <c r="G161" s="217">
        <f>SUM(G163:G164)</f>
        <v>0</v>
      </c>
    </row>
    <row r="162" spans="1:7" x14ac:dyDescent="0.25">
      <c r="A162" s="223"/>
      <c r="B162" s="211" t="s">
        <v>76</v>
      </c>
      <c r="C162" s="211" t="s">
        <v>77</v>
      </c>
      <c r="D162" s="211" t="s">
        <v>78</v>
      </c>
      <c r="E162" s="211" t="s">
        <v>79</v>
      </c>
      <c r="F162" s="211" t="s">
        <v>80</v>
      </c>
      <c r="G162" s="212" t="s">
        <v>81</v>
      </c>
    </row>
    <row r="163" spans="1:7" ht="25.5" x14ac:dyDescent="0.25">
      <c r="A163" s="223"/>
      <c r="B163" s="211" t="s">
        <v>115</v>
      </c>
      <c r="C163" s="221" t="s">
        <v>114</v>
      </c>
      <c r="D163" s="222" t="s">
        <v>133</v>
      </c>
      <c r="E163" s="211">
        <v>30</v>
      </c>
      <c r="F163" s="214"/>
      <c r="G163" s="212">
        <f>ROUND(E163*F163,2)</f>
        <v>0</v>
      </c>
    </row>
    <row r="164" spans="1:7" ht="25.5" x14ac:dyDescent="0.25">
      <c r="A164" s="223"/>
      <c r="B164" s="211" t="s">
        <v>268</v>
      </c>
      <c r="C164" s="221" t="s">
        <v>269</v>
      </c>
      <c r="D164" s="222" t="s">
        <v>133</v>
      </c>
      <c r="E164" s="211">
        <v>44</v>
      </c>
      <c r="F164" s="214"/>
      <c r="G164" s="212">
        <f t="shared" ref="G164" si="35">ROUND(E164*F164,2)</f>
        <v>0</v>
      </c>
    </row>
    <row r="165" spans="1:7" ht="178.5" x14ac:dyDescent="0.25">
      <c r="A165" s="338" t="s">
        <v>1352</v>
      </c>
      <c r="B165" s="215"/>
      <c r="C165" s="216" t="s">
        <v>1380</v>
      </c>
      <c r="D165" s="224" t="s">
        <v>19</v>
      </c>
      <c r="E165" s="224"/>
      <c r="F165" s="224"/>
      <c r="G165" s="217">
        <f>SUM(G167:G194)</f>
        <v>0</v>
      </c>
    </row>
    <row r="166" spans="1:7" x14ac:dyDescent="0.25">
      <c r="A166" s="223"/>
      <c r="B166" s="211" t="s">
        <v>76</v>
      </c>
      <c r="C166" s="211" t="s">
        <v>77</v>
      </c>
      <c r="D166" s="211" t="s">
        <v>78</v>
      </c>
      <c r="E166" s="211" t="s">
        <v>79</v>
      </c>
      <c r="F166" s="211" t="s">
        <v>80</v>
      </c>
      <c r="G166" s="212" t="s">
        <v>81</v>
      </c>
    </row>
    <row r="167" spans="1:7" ht="51" x14ac:dyDescent="0.25">
      <c r="A167" s="223"/>
      <c r="B167" s="211"/>
      <c r="C167" s="213" t="s">
        <v>1353</v>
      </c>
      <c r="D167" s="222" t="s">
        <v>99</v>
      </c>
      <c r="E167" s="211">
        <v>7</v>
      </c>
      <c r="F167" s="214"/>
      <c r="G167" s="212">
        <f>ROUND(E167*F167,2)</f>
        <v>0</v>
      </c>
    </row>
    <row r="168" spans="1:7" ht="51" x14ac:dyDescent="0.25">
      <c r="A168" s="223"/>
      <c r="B168" s="211"/>
      <c r="C168" s="213" t="s">
        <v>1354</v>
      </c>
      <c r="D168" s="222" t="s">
        <v>99</v>
      </c>
      <c r="E168" s="211">
        <v>3</v>
      </c>
      <c r="F168" s="214"/>
      <c r="G168" s="212">
        <f t="shared" ref="G168:G171" si="36">ROUND(E168*F168,2)</f>
        <v>0</v>
      </c>
    </row>
    <row r="169" spans="1:7" ht="51" x14ac:dyDescent="0.25">
      <c r="A169" s="223"/>
      <c r="B169" s="223"/>
      <c r="C169" s="213" t="s">
        <v>1355</v>
      </c>
      <c r="D169" s="222" t="s">
        <v>99</v>
      </c>
      <c r="E169" s="211">
        <v>2</v>
      </c>
      <c r="F169" s="214"/>
      <c r="G169" s="212">
        <f t="shared" si="36"/>
        <v>0</v>
      </c>
    </row>
    <row r="170" spans="1:7" ht="63.75" x14ac:dyDescent="0.25">
      <c r="A170" s="223"/>
      <c r="B170" s="223"/>
      <c r="C170" s="213" t="s">
        <v>1356</v>
      </c>
      <c r="D170" s="222" t="s">
        <v>99</v>
      </c>
      <c r="E170" s="211">
        <v>2</v>
      </c>
      <c r="F170" s="214"/>
      <c r="G170" s="212">
        <f t="shared" si="36"/>
        <v>0</v>
      </c>
    </row>
    <row r="171" spans="1:7" ht="63.75" x14ac:dyDescent="0.25">
      <c r="A171" s="223"/>
      <c r="B171" s="223"/>
      <c r="C171" s="213" t="s">
        <v>1357</v>
      </c>
      <c r="D171" s="222" t="s">
        <v>99</v>
      </c>
      <c r="E171" s="211">
        <v>1</v>
      </c>
      <c r="F171" s="214"/>
      <c r="G171" s="212">
        <f t="shared" si="36"/>
        <v>0</v>
      </c>
    </row>
    <row r="172" spans="1:7" ht="63.75" x14ac:dyDescent="0.25">
      <c r="A172" s="223"/>
      <c r="B172" s="211"/>
      <c r="C172" s="213" t="s">
        <v>1358</v>
      </c>
      <c r="D172" s="211" t="s">
        <v>99</v>
      </c>
      <c r="E172" s="211">
        <v>1</v>
      </c>
      <c r="F172" s="214"/>
      <c r="G172" s="212">
        <f>ROUND(E172*F172,2)</f>
        <v>0</v>
      </c>
    </row>
    <row r="173" spans="1:7" ht="63.75" x14ac:dyDescent="0.25">
      <c r="A173" s="223"/>
      <c r="B173" s="211"/>
      <c r="C173" s="213" t="s">
        <v>1359</v>
      </c>
      <c r="D173" s="211" t="s">
        <v>99</v>
      </c>
      <c r="E173" s="211">
        <v>2</v>
      </c>
      <c r="F173" s="214"/>
      <c r="G173" s="212">
        <f t="shared" ref="G173:G194" si="37">ROUND(E173*F173,2)</f>
        <v>0</v>
      </c>
    </row>
    <row r="174" spans="1:7" ht="63.75" x14ac:dyDescent="0.25">
      <c r="A174" s="223"/>
      <c r="B174" s="211"/>
      <c r="C174" s="213" t="s">
        <v>1360</v>
      </c>
      <c r="D174" s="222" t="s">
        <v>99</v>
      </c>
      <c r="E174" s="211">
        <v>2</v>
      </c>
      <c r="F174" s="214"/>
      <c r="G174" s="212">
        <f t="shared" si="37"/>
        <v>0</v>
      </c>
    </row>
    <row r="175" spans="1:7" ht="63.75" x14ac:dyDescent="0.25">
      <c r="A175" s="223"/>
      <c r="B175" s="223"/>
      <c r="C175" s="213" t="s">
        <v>1374</v>
      </c>
      <c r="D175" s="222" t="s">
        <v>99</v>
      </c>
      <c r="E175" s="211">
        <v>1</v>
      </c>
      <c r="F175" s="214"/>
      <c r="G175" s="212">
        <f t="shared" si="37"/>
        <v>0</v>
      </c>
    </row>
    <row r="176" spans="1:7" ht="51" x14ac:dyDescent="0.25">
      <c r="A176" s="223"/>
      <c r="B176" s="211"/>
      <c r="C176" s="213" t="s">
        <v>1375</v>
      </c>
      <c r="D176" s="222" t="s">
        <v>99</v>
      </c>
      <c r="E176" s="211">
        <v>1</v>
      </c>
      <c r="F176" s="214"/>
      <c r="G176" s="212">
        <f>ROUND(E176*F176,2)</f>
        <v>0</v>
      </c>
    </row>
    <row r="177" spans="1:7" ht="51" x14ac:dyDescent="0.25">
      <c r="A177" s="223"/>
      <c r="B177" s="211"/>
      <c r="C177" s="213" t="s">
        <v>1373</v>
      </c>
      <c r="D177" s="222" t="s">
        <v>99</v>
      </c>
      <c r="E177" s="211">
        <v>1</v>
      </c>
      <c r="F177" s="214"/>
      <c r="G177" s="212">
        <f>ROUND(E177*F177,2)</f>
        <v>0</v>
      </c>
    </row>
    <row r="178" spans="1:7" ht="63.75" x14ac:dyDescent="0.25">
      <c r="A178" s="223"/>
      <c r="B178" s="211"/>
      <c r="C178" s="213" t="s">
        <v>1378</v>
      </c>
      <c r="D178" s="222" t="s">
        <v>99</v>
      </c>
      <c r="E178" s="211">
        <v>2</v>
      </c>
      <c r="F178" s="214"/>
      <c r="G178" s="212">
        <f>ROUND(E178*F178,2)</f>
        <v>0</v>
      </c>
    </row>
    <row r="179" spans="1:7" ht="63.75" x14ac:dyDescent="0.25">
      <c r="A179" s="223"/>
      <c r="B179" s="211"/>
      <c r="C179" s="213" t="s">
        <v>1361</v>
      </c>
      <c r="D179" s="222" t="s">
        <v>99</v>
      </c>
      <c r="E179" s="211">
        <v>1</v>
      </c>
      <c r="F179" s="214"/>
      <c r="G179" s="212">
        <f t="shared" ref="G179:G184" si="38">ROUND(E179*F179,2)</f>
        <v>0</v>
      </c>
    </row>
    <row r="180" spans="1:7" ht="76.5" x14ac:dyDescent="0.25">
      <c r="A180" s="223"/>
      <c r="B180" s="211"/>
      <c r="C180" s="213" t="s">
        <v>1362</v>
      </c>
      <c r="D180" s="222" t="s">
        <v>99</v>
      </c>
      <c r="E180" s="211">
        <v>1</v>
      </c>
      <c r="F180" s="214"/>
      <c r="G180" s="212">
        <f t="shared" si="38"/>
        <v>0</v>
      </c>
    </row>
    <row r="181" spans="1:7" ht="51" x14ac:dyDescent="0.25">
      <c r="A181" s="223"/>
      <c r="B181" s="223"/>
      <c r="C181" s="213" t="s">
        <v>1379</v>
      </c>
      <c r="D181" s="222" t="s">
        <v>99</v>
      </c>
      <c r="E181" s="211">
        <v>6</v>
      </c>
      <c r="F181" s="214"/>
      <c r="G181" s="212">
        <f>ROUND(E181*F181,2)</f>
        <v>0</v>
      </c>
    </row>
    <row r="182" spans="1:7" ht="38.25" x14ac:dyDescent="0.25">
      <c r="A182" s="223"/>
      <c r="B182" s="223"/>
      <c r="C182" s="213" t="s">
        <v>1363</v>
      </c>
      <c r="D182" s="222" t="s">
        <v>99</v>
      </c>
      <c r="E182" s="211">
        <v>2</v>
      </c>
      <c r="F182" s="214"/>
      <c r="G182" s="212">
        <f t="shared" si="38"/>
        <v>0</v>
      </c>
    </row>
    <row r="183" spans="1:7" ht="76.5" x14ac:dyDescent="0.25">
      <c r="A183" s="223"/>
      <c r="B183" s="223"/>
      <c r="C183" s="213" t="s">
        <v>1364</v>
      </c>
      <c r="D183" s="222" t="s">
        <v>99</v>
      </c>
      <c r="E183" s="211">
        <v>2</v>
      </c>
      <c r="F183" s="214"/>
      <c r="G183" s="212">
        <f t="shared" si="38"/>
        <v>0</v>
      </c>
    </row>
    <row r="184" spans="1:7" ht="63.75" x14ac:dyDescent="0.25">
      <c r="A184" s="223"/>
      <c r="B184" s="223"/>
      <c r="C184" s="213" t="s">
        <v>1365</v>
      </c>
      <c r="D184" s="222" t="s">
        <v>99</v>
      </c>
      <c r="E184" s="211">
        <v>2</v>
      </c>
      <c r="F184" s="214"/>
      <c r="G184" s="212">
        <f t="shared" si="38"/>
        <v>0</v>
      </c>
    </row>
    <row r="185" spans="1:7" ht="63.75" x14ac:dyDescent="0.25">
      <c r="A185" s="223"/>
      <c r="B185" s="211"/>
      <c r="C185" s="213" t="s">
        <v>1366</v>
      </c>
      <c r="D185" s="211" t="s">
        <v>99</v>
      </c>
      <c r="E185" s="211">
        <v>3</v>
      </c>
      <c r="F185" s="214"/>
      <c r="G185" s="212">
        <f>ROUND(E185*F185,2)</f>
        <v>0</v>
      </c>
    </row>
    <row r="186" spans="1:7" ht="51" x14ac:dyDescent="0.25">
      <c r="A186" s="223"/>
      <c r="B186" s="211"/>
      <c r="C186" s="213" t="s">
        <v>1367</v>
      </c>
      <c r="D186" s="211" t="s">
        <v>99</v>
      </c>
      <c r="E186" s="211">
        <v>2</v>
      </c>
      <c r="F186" s="214"/>
      <c r="G186" s="212">
        <f t="shared" ref="G186:G188" si="39">ROUND(E186*F186,2)</f>
        <v>0</v>
      </c>
    </row>
    <row r="187" spans="1:7" ht="25.5" x14ac:dyDescent="0.25">
      <c r="A187" s="223"/>
      <c r="B187" s="211"/>
      <c r="C187" s="213" t="s">
        <v>1368</v>
      </c>
      <c r="D187" s="222" t="s">
        <v>99</v>
      </c>
      <c r="E187" s="211">
        <v>6</v>
      </c>
      <c r="F187" s="214"/>
      <c r="G187" s="212">
        <f t="shared" si="39"/>
        <v>0</v>
      </c>
    </row>
    <row r="188" spans="1:7" ht="25.5" x14ac:dyDescent="0.25">
      <c r="A188" s="223"/>
      <c r="B188" s="223"/>
      <c r="C188" s="213" t="s">
        <v>1369</v>
      </c>
      <c r="D188" s="222" t="s">
        <v>99</v>
      </c>
      <c r="E188" s="211">
        <v>1</v>
      </c>
      <c r="F188" s="214"/>
      <c r="G188" s="212">
        <f t="shared" si="39"/>
        <v>0</v>
      </c>
    </row>
    <row r="189" spans="1:7" ht="51" x14ac:dyDescent="0.25">
      <c r="A189" s="223"/>
      <c r="B189" s="211"/>
      <c r="C189" s="213" t="s">
        <v>1370</v>
      </c>
      <c r="D189" s="211" t="s">
        <v>99</v>
      </c>
      <c r="E189" s="211">
        <v>1</v>
      </c>
      <c r="F189" s="214"/>
      <c r="G189" s="212">
        <f t="shared" ref="G189:G190" si="40">ROUND(E189*F189,2)</f>
        <v>0</v>
      </c>
    </row>
    <row r="190" spans="1:7" ht="38.25" x14ac:dyDescent="0.25">
      <c r="A190" s="223"/>
      <c r="B190" s="223" t="s">
        <v>239</v>
      </c>
      <c r="C190" s="213" t="s">
        <v>1387</v>
      </c>
      <c r="D190" s="222" t="s">
        <v>99</v>
      </c>
      <c r="E190" s="211">
        <v>1</v>
      </c>
      <c r="F190" s="214"/>
      <c r="G190" s="212">
        <f t="shared" si="40"/>
        <v>0</v>
      </c>
    </row>
    <row r="191" spans="1:7" ht="63.75" x14ac:dyDescent="0.25">
      <c r="A191" s="223"/>
      <c r="B191" s="211"/>
      <c r="C191" s="213" t="s">
        <v>1385</v>
      </c>
      <c r="D191" s="222" t="s">
        <v>99</v>
      </c>
      <c r="E191" s="211">
        <v>30</v>
      </c>
      <c r="F191" s="214"/>
      <c r="G191" s="212">
        <f t="shared" ref="G191:G192" si="41">ROUND(E191*F191,2)</f>
        <v>0</v>
      </c>
    </row>
    <row r="192" spans="1:7" ht="89.25" x14ac:dyDescent="0.25">
      <c r="A192" s="223"/>
      <c r="B192" s="223"/>
      <c r="C192" s="213" t="s">
        <v>1384</v>
      </c>
      <c r="D192" s="222" t="s">
        <v>99</v>
      </c>
      <c r="E192" s="211">
        <v>1</v>
      </c>
      <c r="F192" s="214"/>
      <c r="G192" s="212">
        <f t="shared" si="41"/>
        <v>0</v>
      </c>
    </row>
    <row r="193" spans="1:7" ht="25.5" x14ac:dyDescent="0.25">
      <c r="A193" s="223"/>
      <c r="B193" s="223" t="s">
        <v>1386</v>
      </c>
      <c r="C193" s="213" t="s">
        <v>1372</v>
      </c>
      <c r="D193" s="222" t="s">
        <v>187</v>
      </c>
      <c r="E193" s="211">
        <v>20</v>
      </c>
      <c r="F193" s="214"/>
      <c r="G193" s="212">
        <f t="shared" ref="G193" si="42">ROUND(E193*F193,2)</f>
        <v>0</v>
      </c>
    </row>
    <row r="194" spans="1:7" x14ac:dyDescent="0.25">
      <c r="A194" s="223"/>
      <c r="B194" s="211" t="s">
        <v>170</v>
      </c>
      <c r="C194" s="221" t="s">
        <v>171</v>
      </c>
      <c r="D194" s="222" t="s">
        <v>82</v>
      </c>
      <c r="E194" s="211">
        <v>16</v>
      </c>
      <c r="F194" s="214"/>
      <c r="G194" s="212">
        <f t="shared" si="37"/>
        <v>0</v>
      </c>
    </row>
    <row r="195" spans="1:7" ht="178.5" x14ac:dyDescent="0.25">
      <c r="A195" s="338" t="s">
        <v>1371</v>
      </c>
      <c r="B195" s="215"/>
      <c r="C195" s="216" t="s">
        <v>1381</v>
      </c>
      <c r="D195" s="224" t="s">
        <v>19</v>
      </c>
      <c r="E195" s="224"/>
      <c r="F195" s="224"/>
      <c r="G195" s="217">
        <f>SUM(G197:G225)</f>
        <v>0</v>
      </c>
    </row>
    <row r="196" spans="1:7" x14ac:dyDescent="0.25">
      <c r="A196" s="223"/>
      <c r="B196" s="211" t="s">
        <v>76</v>
      </c>
      <c r="C196" s="211" t="s">
        <v>77</v>
      </c>
      <c r="D196" s="211" t="s">
        <v>78</v>
      </c>
      <c r="E196" s="211" t="s">
        <v>79</v>
      </c>
      <c r="F196" s="211" t="s">
        <v>80</v>
      </c>
      <c r="G196" s="212" t="s">
        <v>81</v>
      </c>
    </row>
    <row r="197" spans="1:7" ht="51" x14ac:dyDescent="0.25">
      <c r="A197" s="223"/>
      <c r="B197" s="211"/>
      <c r="C197" s="213" t="s">
        <v>1353</v>
      </c>
      <c r="D197" s="222" t="s">
        <v>99</v>
      </c>
      <c r="E197" s="211">
        <v>7</v>
      </c>
      <c r="F197" s="214"/>
      <c r="G197" s="212">
        <f>ROUND(E197*F197,2)</f>
        <v>0</v>
      </c>
    </row>
    <row r="198" spans="1:7" ht="51" x14ac:dyDescent="0.25">
      <c r="A198" s="223"/>
      <c r="B198" s="211"/>
      <c r="C198" s="213" t="s">
        <v>1354</v>
      </c>
      <c r="D198" s="222" t="s">
        <v>99</v>
      </c>
      <c r="E198" s="211">
        <v>3</v>
      </c>
      <c r="F198" s="214"/>
      <c r="G198" s="212">
        <f t="shared" ref="G198:G201" si="43">ROUND(E198*F198,2)</f>
        <v>0</v>
      </c>
    </row>
    <row r="199" spans="1:7" ht="51" x14ac:dyDescent="0.25">
      <c r="A199" s="223"/>
      <c r="B199" s="223"/>
      <c r="C199" s="213" t="s">
        <v>1355</v>
      </c>
      <c r="D199" s="222" t="s">
        <v>99</v>
      </c>
      <c r="E199" s="211">
        <v>2</v>
      </c>
      <c r="F199" s="214"/>
      <c r="G199" s="212">
        <f t="shared" si="43"/>
        <v>0</v>
      </c>
    </row>
    <row r="200" spans="1:7" ht="63.75" x14ac:dyDescent="0.25">
      <c r="A200" s="223"/>
      <c r="B200" s="223"/>
      <c r="C200" s="213" t="s">
        <v>1356</v>
      </c>
      <c r="D200" s="222" t="s">
        <v>99</v>
      </c>
      <c r="E200" s="211">
        <v>2</v>
      </c>
      <c r="F200" s="214"/>
      <c r="G200" s="212">
        <f t="shared" si="43"/>
        <v>0</v>
      </c>
    </row>
    <row r="201" spans="1:7" ht="63.75" x14ac:dyDescent="0.25">
      <c r="A201" s="223"/>
      <c r="B201" s="223"/>
      <c r="C201" s="213" t="s">
        <v>1357</v>
      </c>
      <c r="D201" s="222" t="s">
        <v>99</v>
      </c>
      <c r="E201" s="211">
        <v>1</v>
      </c>
      <c r="F201" s="214"/>
      <c r="G201" s="212">
        <f t="shared" si="43"/>
        <v>0</v>
      </c>
    </row>
    <row r="202" spans="1:7" ht="63.75" x14ac:dyDescent="0.25">
      <c r="A202" s="223"/>
      <c r="B202" s="211"/>
      <c r="C202" s="213" t="s">
        <v>1358</v>
      </c>
      <c r="D202" s="211" t="s">
        <v>99</v>
      </c>
      <c r="E202" s="211">
        <v>1</v>
      </c>
      <c r="F202" s="214"/>
      <c r="G202" s="212">
        <f>ROUND(E202*F202,2)</f>
        <v>0</v>
      </c>
    </row>
    <row r="203" spans="1:7" ht="63.75" x14ac:dyDescent="0.25">
      <c r="A203" s="223"/>
      <c r="B203" s="211"/>
      <c r="C203" s="213" t="s">
        <v>1359</v>
      </c>
      <c r="D203" s="211" t="s">
        <v>99</v>
      </c>
      <c r="E203" s="211">
        <v>2</v>
      </c>
      <c r="F203" s="214"/>
      <c r="G203" s="212">
        <f t="shared" ref="G203:G205" si="44">ROUND(E203*F203,2)</f>
        <v>0</v>
      </c>
    </row>
    <row r="204" spans="1:7" ht="63.75" x14ac:dyDescent="0.25">
      <c r="A204" s="223"/>
      <c r="B204" s="211"/>
      <c r="C204" s="213" t="s">
        <v>1360</v>
      </c>
      <c r="D204" s="222" t="s">
        <v>99</v>
      </c>
      <c r="E204" s="211">
        <v>2</v>
      </c>
      <c r="F204" s="214"/>
      <c r="G204" s="212">
        <f t="shared" si="44"/>
        <v>0</v>
      </c>
    </row>
    <row r="205" spans="1:7" ht="63.75" x14ac:dyDescent="0.25">
      <c r="A205" s="223"/>
      <c r="B205" s="223"/>
      <c r="C205" s="213" t="s">
        <v>1374</v>
      </c>
      <c r="D205" s="222" t="s">
        <v>99</v>
      </c>
      <c r="E205" s="211">
        <v>1</v>
      </c>
      <c r="F205" s="214"/>
      <c r="G205" s="212">
        <f t="shared" si="44"/>
        <v>0</v>
      </c>
    </row>
    <row r="206" spans="1:7" ht="63.75" x14ac:dyDescent="0.25">
      <c r="A206" s="223"/>
      <c r="B206" s="223"/>
      <c r="C206" s="213" t="s">
        <v>1377</v>
      </c>
      <c r="D206" s="222" t="s">
        <v>99</v>
      </c>
      <c r="E206" s="211">
        <v>1</v>
      </c>
      <c r="F206" s="214"/>
      <c r="G206" s="212">
        <f t="shared" ref="G206" si="45">ROUND(E206*F206,2)</f>
        <v>0</v>
      </c>
    </row>
    <row r="207" spans="1:7" ht="51" x14ac:dyDescent="0.25">
      <c r="A207" s="223"/>
      <c r="B207" s="211"/>
      <c r="C207" s="213" t="s">
        <v>1375</v>
      </c>
      <c r="D207" s="222" t="s">
        <v>99</v>
      </c>
      <c r="E207" s="211">
        <v>1</v>
      </c>
      <c r="F207" s="214"/>
      <c r="G207" s="212">
        <f>ROUND(E207*F207,2)</f>
        <v>0</v>
      </c>
    </row>
    <row r="208" spans="1:7" ht="51" x14ac:dyDescent="0.25">
      <c r="A208" s="223"/>
      <c r="B208" s="211"/>
      <c r="C208" s="213" t="s">
        <v>1376</v>
      </c>
      <c r="D208" s="222" t="s">
        <v>99</v>
      </c>
      <c r="E208" s="211">
        <v>1</v>
      </c>
      <c r="F208" s="214"/>
      <c r="G208" s="212">
        <f>ROUND(E208*F208,2)</f>
        <v>0</v>
      </c>
    </row>
    <row r="209" spans="1:7" ht="63.75" x14ac:dyDescent="0.25">
      <c r="A209" s="223"/>
      <c r="B209" s="211"/>
      <c r="C209" s="213" t="s">
        <v>1378</v>
      </c>
      <c r="D209" s="222" t="s">
        <v>99</v>
      </c>
      <c r="E209" s="211">
        <v>2</v>
      </c>
      <c r="F209" s="214"/>
      <c r="G209" s="212">
        <f>ROUND(E209*F209,2)</f>
        <v>0</v>
      </c>
    </row>
    <row r="210" spans="1:7" ht="63.75" x14ac:dyDescent="0.25">
      <c r="A210" s="223"/>
      <c r="B210" s="211"/>
      <c r="C210" s="213" t="s">
        <v>1361</v>
      </c>
      <c r="D210" s="222" t="s">
        <v>99</v>
      </c>
      <c r="E210" s="211">
        <v>1</v>
      </c>
      <c r="F210" s="214"/>
      <c r="G210" s="212">
        <f t="shared" ref="G210:G215" si="46">ROUND(E210*F210,2)</f>
        <v>0</v>
      </c>
    </row>
    <row r="211" spans="1:7" ht="76.5" x14ac:dyDescent="0.25">
      <c r="A211" s="223"/>
      <c r="B211" s="211"/>
      <c r="C211" s="213" t="s">
        <v>1362</v>
      </c>
      <c r="D211" s="222" t="s">
        <v>99</v>
      </c>
      <c r="E211" s="211">
        <v>1</v>
      </c>
      <c r="F211" s="214"/>
      <c r="G211" s="212">
        <f t="shared" si="46"/>
        <v>0</v>
      </c>
    </row>
    <row r="212" spans="1:7" ht="51" x14ac:dyDescent="0.25">
      <c r="A212" s="223"/>
      <c r="B212" s="223"/>
      <c r="C212" s="213" t="s">
        <v>1379</v>
      </c>
      <c r="D212" s="222" t="s">
        <v>99</v>
      </c>
      <c r="E212" s="211">
        <v>6</v>
      </c>
      <c r="F212" s="214"/>
      <c r="G212" s="212">
        <f t="shared" ref="G212" si="47">ROUND(E212*F212,2)</f>
        <v>0</v>
      </c>
    </row>
    <row r="213" spans="1:7" ht="38.25" x14ac:dyDescent="0.25">
      <c r="A213" s="223"/>
      <c r="B213" s="223"/>
      <c r="C213" s="213" t="s">
        <v>1363</v>
      </c>
      <c r="D213" s="222" t="s">
        <v>99</v>
      </c>
      <c r="E213" s="211">
        <v>2</v>
      </c>
      <c r="F213" s="214"/>
      <c r="G213" s="212">
        <f t="shared" ref="G213" si="48">ROUND(E213*F213,2)</f>
        <v>0</v>
      </c>
    </row>
    <row r="214" spans="1:7" ht="76.5" x14ac:dyDescent="0.25">
      <c r="A214" s="223"/>
      <c r="B214" s="223"/>
      <c r="C214" s="213" t="s">
        <v>1364</v>
      </c>
      <c r="D214" s="222" t="s">
        <v>99</v>
      </c>
      <c r="E214" s="211">
        <v>2</v>
      </c>
      <c r="F214" s="214"/>
      <c r="G214" s="212">
        <f t="shared" si="46"/>
        <v>0</v>
      </c>
    </row>
    <row r="215" spans="1:7" ht="63.75" x14ac:dyDescent="0.25">
      <c r="A215" s="223"/>
      <c r="B215" s="223"/>
      <c r="C215" s="213" t="s">
        <v>1365</v>
      </c>
      <c r="D215" s="222" t="s">
        <v>99</v>
      </c>
      <c r="E215" s="211">
        <v>2</v>
      </c>
      <c r="F215" s="214"/>
      <c r="G215" s="212">
        <f t="shared" si="46"/>
        <v>0</v>
      </c>
    </row>
    <row r="216" spans="1:7" ht="63.75" x14ac:dyDescent="0.25">
      <c r="A216" s="223"/>
      <c r="B216" s="211"/>
      <c r="C216" s="213" t="s">
        <v>1366</v>
      </c>
      <c r="D216" s="211" t="s">
        <v>99</v>
      </c>
      <c r="E216" s="211">
        <v>3</v>
      </c>
      <c r="F216" s="214"/>
      <c r="G216" s="212">
        <f>ROUND(E216*F216,2)</f>
        <v>0</v>
      </c>
    </row>
    <row r="217" spans="1:7" ht="51" x14ac:dyDescent="0.25">
      <c r="A217" s="223"/>
      <c r="B217" s="211"/>
      <c r="C217" s="213" t="s">
        <v>1367</v>
      </c>
      <c r="D217" s="211" t="s">
        <v>99</v>
      </c>
      <c r="E217" s="211">
        <v>2</v>
      </c>
      <c r="F217" s="214"/>
      <c r="G217" s="212">
        <f t="shared" ref="G217:G219" si="49">ROUND(E217*F217,2)</f>
        <v>0</v>
      </c>
    </row>
    <row r="218" spans="1:7" ht="25.5" x14ac:dyDescent="0.25">
      <c r="A218" s="223"/>
      <c r="B218" s="211"/>
      <c r="C218" s="213" t="s">
        <v>1368</v>
      </c>
      <c r="D218" s="222" t="s">
        <v>99</v>
      </c>
      <c r="E218" s="211">
        <v>6</v>
      </c>
      <c r="F218" s="214"/>
      <c r="G218" s="212">
        <f t="shared" si="49"/>
        <v>0</v>
      </c>
    </row>
    <row r="219" spans="1:7" ht="25.5" x14ac:dyDescent="0.25">
      <c r="A219" s="223"/>
      <c r="B219" s="223"/>
      <c r="C219" s="213" t="s">
        <v>1369</v>
      </c>
      <c r="D219" s="222" t="s">
        <v>99</v>
      </c>
      <c r="E219" s="211">
        <v>1</v>
      </c>
      <c r="F219" s="214"/>
      <c r="G219" s="212">
        <f t="shared" si="49"/>
        <v>0</v>
      </c>
    </row>
    <row r="220" spans="1:7" ht="51" x14ac:dyDescent="0.25">
      <c r="A220" s="223"/>
      <c r="B220" s="211"/>
      <c r="C220" s="213" t="s">
        <v>1370</v>
      </c>
      <c r="D220" s="211" t="s">
        <v>99</v>
      </c>
      <c r="E220" s="211">
        <v>1</v>
      </c>
      <c r="F220" s="214"/>
      <c r="G220" s="212">
        <f t="shared" ref="G220:G225" si="50">ROUND(E220*F220,2)</f>
        <v>0</v>
      </c>
    </row>
    <row r="221" spans="1:7" ht="38.25" x14ac:dyDescent="0.25">
      <c r="A221" s="223"/>
      <c r="B221" s="223" t="s">
        <v>239</v>
      </c>
      <c r="C221" s="213" t="s">
        <v>1387</v>
      </c>
      <c r="D221" s="222" t="s">
        <v>99</v>
      </c>
      <c r="E221" s="211">
        <v>1</v>
      </c>
      <c r="F221" s="214"/>
      <c r="G221" s="212">
        <f t="shared" si="50"/>
        <v>0</v>
      </c>
    </row>
    <row r="222" spans="1:7" ht="63.75" x14ac:dyDescent="0.25">
      <c r="A222" s="223"/>
      <c r="B222" s="211"/>
      <c r="C222" s="213" t="s">
        <v>1385</v>
      </c>
      <c r="D222" s="222" t="s">
        <v>99</v>
      </c>
      <c r="E222" s="211">
        <v>30</v>
      </c>
      <c r="F222" s="214"/>
      <c r="G222" s="212">
        <f t="shared" si="50"/>
        <v>0</v>
      </c>
    </row>
    <row r="223" spans="1:7" ht="89.25" x14ac:dyDescent="0.25">
      <c r="A223" s="223"/>
      <c r="B223" s="223"/>
      <c r="C223" s="213" t="s">
        <v>1384</v>
      </c>
      <c r="D223" s="222" t="s">
        <v>99</v>
      </c>
      <c r="E223" s="211">
        <v>1</v>
      </c>
      <c r="F223" s="214"/>
      <c r="G223" s="212">
        <f t="shared" si="50"/>
        <v>0</v>
      </c>
    </row>
    <row r="224" spans="1:7" ht="25.5" x14ac:dyDescent="0.25">
      <c r="A224" s="223"/>
      <c r="B224" s="223" t="s">
        <v>1386</v>
      </c>
      <c r="C224" s="213" t="s">
        <v>1372</v>
      </c>
      <c r="D224" s="222" t="s">
        <v>187</v>
      </c>
      <c r="E224" s="211">
        <v>20</v>
      </c>
      <c r="F224" s="214"/>
      <c r="G224" s="212">
        <f t="shared" si="50"/>
        <v>0</v>
      </c>
    </row>
    <row r="225" spans="1:7" x14ac:dyDescent="0.25">
      <c r="A225" s="223"/>
      <c r="B225" s="211" t="s">
        <v>170</v>
      </c>
      <c r="C225" s="221" t="s">
        <v>171</v>
      </c>
      <c r="D225" s="222" t="s">
        <v>82</v>
      </c>
      <c r="E225" s="211">
        <v>16</v>
      </c>
      <c r="F225" s="214"/>
      <c r="G225" s="212">
        <f t="shared" si="50"/>
        <v>0</v>
      </c>
    </row>
    <row r="226" spans="1:7" ht="76.5" x14ac:dyDescent="0.25">
      <c r="A226" s="338" t="s">
        <v>59</v>
      </c>
      <c r="B226" s="215"/>
      <c r="C226" s="216" t="s">
        <v>1296</v>
      </c>
      <c r="D226" s="224" t="s">
        <v>338</v>
      </c>
      <c r="E226" s="224"/>
      <c r="F226" s="224"/>
      <c r="G226" s="217">
        <f>SUM(G228:G258)</f>
        <v>0</v>
      </c>
    </row>
    <row r="227" spans="1:7" x14ac:dyDescent="0.25">
      <c r="A227" s="223"/>
      <c r="B227" s="211" t="s">
        <v>76</v>
      </c>
      <c r="C227" s="211" t="s">
        <v>77</v>
      </c>
      <c r="D227" s="211" t="s">
        <v>78</v>
      </c>
      <c r="E227" s="212" t="s">
        <v>79</v>
      </c>
      <c r="F227" s="212" t="s">
        <v>80</v>
      </c>
      <c r="G227" s="212" t="s">
        <v>81</v>
      </c>
    </row>
    <row r="228" spans="1:7" x14ac:dyDescent="0.25">
      <c r="A228" s="283"/>
      <c r="B228" s="283" t="s">
        <v>339</v>
      </c>
      <c r="C228" s="231" t="s">
        <v>1454</v>
      </c>
      <c r="D228" s="230" t="s">
        <v>1451</v>
      </c>
      <c r="E228" s="286">
        <v>7.0000000000000007E-2</v>
      </c>
      <c r="F228" s="286"/>
      <c r="G228" s="287">
        <f t="shared" ref="G228:G258" si="51">+ROUND(E228*F228,2)</f>
        <v>0</v>
      </c>
    </row>
    <row r="229" spans="1:7" x14ac:dyDescent="0.25">
      <c r="A229" s="283"/>
      <c r="B229" s="283" t="s">
        <v>340</v>
      </c>
      <c r="C229" s="231" t="s">
        <v>1455</v>
      </c>
      <c r="D229" s="230" t="s">
        <v>1451</v>
      </c>
      <c r="E229" s="286">
        <v>6.34</v>
      </c>
      <c r="F229" s="286"/>
      <c r="G229" s="287">
        <f t="shared" si="51"/>
        <v>0</v>
      </c>
    </row>
    <row r="230" spans="1:7" x14ac:dyDescent="0.25">
      <c r="A230" s="283"/>
      <c r="B230" s="283" t="s">
        <v>341</v>
      </c>
      <c r="C230" s="231" t="s">
        <v>1456</v>
      </c>
      <c r="D230" s="230" t="s">
        <v>1451</v>
      </c>
      <c r="E230" s="286">
        <v>0.3</v>
      </c>
      <c r="F230" s="286"/>
      <c r="G230" s="287">
        <f t="shared" si="51"/>
        <v>0</v>
      </c>
    </row>
    <row r="231" spans="1:7" x14ac:dyDescent="0.25">
      <c r="A231" s="283"/>
      <c r="B231" s="283" t="s">
        <v>342</v>
      </c>
      <c r="C231" s="231" t="s">
        <v>179</v>
      </c>
      <c r="D231" s="230" t="s">
        <v>1451</v>
      </c>
      <c r="E231" s="286">
        <v>7.0000000000000007E-2</v>
      </c>
      <c r="F231" s="286"/>
      <c r="G231" s="287">
        <f t="shared" si="51"/>
        <v>0</v>
      </c>
    </row>
    <row r="232" spans="1:7" x14ac:dyDescent="0.25">
      <c r="A232" s="283"/>
      <c r="B232" s="283" t="s">
        <v>343</v>
      </c>
      <c r="C232" s="231" t="s">
        <v>84</v>
      </c>
      <c r="D232" s="230" t="s">
        <v>1451</v>
      </c>
      <c r="E232" s="286">
        <v>7.03</v>
      </c>
      <c r="F232" s="286"/>
      <c r="G232" s="287">
        <f t="shared" si="51"/>
        <v>0</v>
      </c>
    </row>
    <row r="233" spans="1:7" ht="38.25" x14ac:dyDescent="0.25">
      <c r="A233" s="283"/>
      <c r="B233" s="283" t="s">
        <v>344</v>
      </c>
      <c r="C233" s="231" t="s">
        <v>1457</v>
      </c>
      <c r="D233" s="230" t="s">
        <v>1458</v>
      </c>
      <c r="E233" s="286">
        <v>0.38600000000000001</v>
      </c>
      <c r="F233" s="286"/>
      <c r="G233" s="287">
        <f t="shared" si="51"/>
        <v>0</v>
      </c>
    </row>
    <row r="234" spans="1:7" ht="38.25" x14ac:dyDescent="0.25">
      <c r="A234" s="283"/>
      <c r="B234" s="283" t="s">
        <v>345</v>
      </c>
      <c r="C234" s="231" t="s">
        <v>1459</v>
      </c>
      <c r="D234" s="230" t="s">
        <v>1460</v>
      </c>
      <c r="E234" s="286">
        <v>0.214</v>
      </c>
      <c r="F234" s="286"/>
      <c r="G234" s="287">
        <f t="shared" si="51"/>
        <v>0</v>
      </c>
    </row>
    <row r="235" spans="1:7" ht="25.5" x14ac:dyDescent="0.25">
      <c r="A235" s="283"/>
      <c r="B235" s="283" t="s">
        <v>346</v>
      </c>
      <c r="C235" s="231" t="s">
        <v>1461</v>
      </c>
      <c r="D235" s="230" t="s">
        <v>78</v>
      </c>
      <c r="E235" s="286">
        <v>5.7000000000000002E-3</v>
      </c>
      <c r="F235" s="286"/>
      <c r="G235" s="287">
        <f t="shared" si="51"/>
        <v>0</v>
      </c>
    </row>
    <row r="236" spans="1:7" ht="25.5" x14ac:dyDescent="0.25">
      <c r="A236" s="283"/>
      <c r="B236" s="283" t="s">
        <v>347</v>
      </c>
      <c r="C236" s="231" t="s">
        <v>1462</v>
      </c>
      <c r="D236" s="230" t="s">
        <v>187</v>
      </c>
      <c r="E236" s="286">
        <v>0.7</v>
      </c>
      <c r="F236" s="286"/>
      <c r="G236" s="287">
        <f t="shared" si="51"/>
        <v>0</v>
      </c>
    </row>
    <row r="237" spans="1:7" ht="25.5" x14ac:dyDescent="0.25">
      <c r="A237" s="283"/>
      <c r="B237" s="283" t="s">
        <v>348</v>
      </c>
      <c r="C237" s="231" t="s">
        <v>1463</v>
      </c>
      <c r="D237" s="230" t="s">
        <v>187</v>
      </c>
      <c r="E237" s="286">
        <v>0.9</v>
      </c>
      <c r="F237" s="286"/>
      <c r="G237" s="287">
        <f t="shared" si="51"/>
        <v>0</v>
      </c>
    </row>
    <row r="238" spans="1:7" x14ac:dyDescent="0.25">
      <c r="A238" s="283"/>
      <c r="B238" s="283" t="s">
        <v>349</v>
      </c>
      <c r="C238" s="231" t="s">
        <v>1464</v>
      </c>
      <c r="D238" s="230" t="s">
        <v>184</v>
      </c>
      <c r="E238" s="286">
        <v>0.1</v>
      </c>
      <c r="F238" s="286"/>
      <c r="G238" s="287">
        <f t="shared" si="51"/>
        <v>0</v>
      </c>
    </row>
    <row r="239" spans="1:7" ht="25.5" x14ac:dyDescent="0.25">
      <c r="A239" s="283"/>
      <c r="B239" s="283" t="s">
        <v>350</v>
      </c>
      <c r="C239" s="231" t="s">
        <v>1465</v>
      </c>
      <c r="D239" s="230" t="s">
        <v>78</v>
      </c>
      <c r="E239" s="286">
        <v>5.7999999999999996E-3</v>
      </c>
      <c r="F239" s="286"/>
      <c r="G239" s="287">
        <f t="shared" si="51"/>
        <v>0</v>
      </c>
    </row>
    <row r="240" spans="1:7" ht="25.5" x14ac:dyDescent="0.25">
      <c r="A240" s="283"/>
      <c r="B240" s="283" t="s">
        <v>351</v>
      </c>
      <c r="C240" s="231" t="s">
        <v>1466</v>
      </c>
      <c r="D240" s="230" t="s">
        <v>78</v>
      </c>
      <c r="E240" s="286">
        <v>5.7999999999999996E-3</v>
      </c>
      <c r="F240" s="286"/>
      <c r="G240" s="287">
        <f t="shared" si="51"/>
        <v>0</v>
      </c>
    </row>
    <row r="241" spans="1:7" ht="25.5" x14ac:dyDescent="0.25">
      <c r="A241" s="283"/>
      <c r="B241" s="283" t="s">
        <v>352</v>
      </c>
      <c r="C241" s="231" t="s">
        <v>1467</v>
      </c>
      <c r="D241" s="230" t="s">
        <v>1458</v>
      </c>
      <c r="E241" s="286">
        <v>0.14299999999999999</v>
      </c>
      <c r="F241" s="286"/>
      <c r="G241" s="287">
        <f t="shared" si="51"/>
        <v>0</v>
      </c>
    </row>
    <row r="242" spans="1:7" ht="25.5" x14ac:dyDescent="0.25">
      <c r="A242" s="283"/>
      <c r="B242" s="283" t="s">
        <v>353</v>
      </c>
      <c r="C242" s="231" t="s">
        <v>1468</v>
      </c>
      <c r="D242" s="230" t="s">
        <v>1458</v>
      </c>
      <c r="E242" s="286">
        <v>2.3E-2</v>
      </c>
      <c r="F242" s="286"/>
      <c r="G242" s="287">
        <f t="shared" si="51"/>
        <v>0</v>
      </c>
    </row>
    <row r="243" spans="1:7" ht="25.5" x14ac:dyDescent="0.25">
      <c r="A243" s="283"/>
      <c r="B243" s="283" t="s">
        <v>354</v>
      </c>
      <c r="C243" s="231" t="s">
        <v>1469</v>
      </c>
      <c r="D243" s="230" t="s">
        <v>78</v>
      </c>
      <c r="E243" s="286">
        <v>1.15E-2</v>
      </c>
      <c r="F243" s="286"/>
      <c r="G243" s="287">
        <f t="shared" si="51"/>
        <v>0</v>
      </c>
    </row>
    <row r="244" spans="1:7" ht="25.5" x14ac:dyDescent="0.25">
      <c r="A244" s="283"/>
      <c r="B244" s="283" t="s">
        <v>355</v>
      </c>
      <c r="C244" s="231" t="s">
        <v>1470</v>
      </c>
      <c r="D244" s="230" t="s">
        <v>187</v>
      </c>
      <c r="E244" s="286">
        <v>0.25</v>
      </c>
      <c r="F244" s="286"/>
      <c r="G244" s="287">
        <f t="shared" si="51"/>
        <v>0</v>
      </c>
    </row>
    <row r="245" spans="1:7" ht="25.5" x14ac:dyDescent="0.25">
      <c r="A245" s="283"/>
      <c r="B245" s="283" t="s">
        <v>356</v>
      </c>
      <c r="C245" s="231" t="s">
        <v>1471</v>
      </c>
      <c r="D245" s="230" t="s">
        <v>184</v>
      </c>
      <c r="E245" s="286">
        <v>0.30299999999999999</v>
      </c>
      <c r="F245" s="286"/>
      <c r="G245" s="287">
        <f t="shared" si="51"/>
        <v>0</v>
      </c>
    </row>
    <row r="246" spans="1:7" ht="38.25" x14ac:dyDescent="0.25">
      <c r="A246" s="283"/>
      <c r="B246" s="283" t="s">
        <v>357</v>
      </c>
      <c r="C246" s="231" t="s">
        <v>1472</v>
      </c>
      <c r="D246" s="230" t="s">
        <v>78</v>
      </c>
      <c r="E246" s="286">
        <v>1.28</v>
      </c>
      <c r="F246" s="286"/>
      <c r="G246" s="287">
        <f t="shared" si="51"/>
        <v>0</v>
      </c>
    </row>
    <row r="247" spans="1:7" ht="38.25" x14ac:dyDescent="0.25">
      <c r="A247" s="283"/>
      <c r="B247" s="283" t="s">
        <v>358</v>
      </c>
      <c r="C247" s="231" t="s">
        <v>1473</v>
      </c>
      <c r="D247" s="230" t="s">
        <v>78</v>
      </c>
      <c r="E247" s="286">
        <v>3.4599999999999999E-2</v>
      </c>
      <c r="F247" s="286"/>
      <c r="G247" s="287">
        <f t="shared" si="51"/>
        <v>0</v>
      </c>
    </row>
    <row r="248" spans="1:7" ht="25.5" x14ac:dyDescent="0.25">
      <c r="A248" s="283"/>
      <c r="B248" s="283" t="s">
        <v>359</v>
      </c>
      <c r="C248" s="231" t="s">
        <v>1474</v>
      </c>
      <c r="D248" s="230" t="s">
        <v>78</v>
      </c>
      <c r="E248" s="286">
        <v>5.7999999999999996E-3</v>
      </c>
      <c r="F248" s="286"/>
      <c r="G248" s="287">
        <f t="shared" si="51"/>
        <v>0</v>
      </c>
    </row>
    <row r="249" spans="1:7" ht="38.25" x14ac:dyDescent="0.25">
      <c r="A249" s="283"/>
      <c r="B249" s="283" t="s">
        <v>360</v>
      </c>
      <c r="C249" s="231" t="s">
        <v>1475</v>
      </c>
      <c r="D249" s="230" t="s">
        <v>187</v>
      </c>
      <c r="E249" s="286">
        <v>0.53600000000000003</v>
      </c>
      <c r="F249" s="286"/>
      <c r="G249" s="287">
        <f t="shared" si="51"/>
        <v>0</v>
      </c>
    </row>
    <row r="250" spans="1:7" ht="38.25" x14ac:dyDescent="0.25">
      <c r="A250" s="283"/>
      <c r="B250" s="283" t="s">
        <v>361</v>
      </c>
      <c r="C250" s="231" t="s">
        <v>1476</v>
      </c>
      <c r="D250" s="230" t="s">
        <v>78</v>
      </c>
      <c r="E250" s="286">
        <v>1.15E-2</v>
      </c>
      <c r="F250" s="286"/>
      <c r="G250" s="287">
        <f t="shared" si="51"/>
        <v>0</v>
      </c>
    </row>
    <row r="251" spans="1:7" ht="38.25" x14ac:dyDescent="0.25">
      <c r="A251" s="283"/>
      <c r="B251" s="283" t="s">
        <v>362</v>
      </c>
      <c r="C251" s="231" t="s">
        <v>1477</v>
      </c>
      <c r="D251" s="230" t="s">
        <v>78</v>
      </c>
      <c r="E251" s="286">
        <v>5.7000000000000002E-3</v>
      </c>
      <c r="F251" s="286"/>
      <c r="G251" s="287">
        <f t="shared" si="51"/>
        <v>0</v>
      </c>
    </row>
    <row r="252" spans="1:7" ht="25.5" x14ac:dyDescent="0.25">
      <c r="A252" s="283"/>
      <c r="B252" s="283" t="s">
        <v>363</v>
      </c>
      <c r="C252" s="231" t="s">
        <v>1478</v>
      </c>
      <c r="D252" s="230" t="s">
        <v>78</v>
      </c>
      <c r="E252" s="286">
        <v>4.6100000000000002E-2</v>
      </c>
      <c r="F252" s="286"/>
      <c r="G252" s="287">
        <f t="shared" si="51"/>
        <v>0</v>
      </c>
    </row>
    <row r="253" spans="1:7" ht="25.5" x14ac:dyDescent="0.25">
      <c r="A253" s="283"/>
      <c r="B253" s="283" t="s">
        <v>364</v>
      </c>
      <c r="C253" s="231" t="s">
        <v>1479</v>
      </c>
      <c r="D253" s="230" t="s">
        <v>78</v>
      </c>
      <c r="E253" s="286">
        <v>4.6100000000000002E-2</v>
      </c>
      <c r="F253" s="286"/>
      <c r="G253" s="287">
        <f t="shared" si="51"/>
        <v>0</v>
      </c>
    </row>
    <row r="254" spans="1:7" ht="25.5" x14ac:dyDescent="0.25">
      <c r="A254" s="283"/>
      <c r="B254" s="283" t="s">
        <v>365</v>
      </c>
      <c r="C254" s="231" t="s">
        <v>1480</v>
      </c>
      <c r="D254" s="230" t="s">
        <v>78</v>
      </c>
      <c r="E254" s="286">
        <v>2.4E-2</v>
      </c>
      <c r="F254" s="286"/>
      <c r="G254" s="287">
        <f t="shared" si="51"/>
        <v>0</v>
      </c>
    </row>
    <row r="255" spans="1:7" ht="25.5" x14ac:dyDescent="0.25">
      <c r="A255" s="283"/>
      <c r="B255" s="283" t="s">
        <v>366</v>
      </c>
      <c r="C255" s="231" t="s">
        <v>1481</v>
      </c>
      <c r="D255" s="230" t="s">
        <v>1159</v>
      </c>
      <c r="E255" s="286">
        <v>1.4999999999999999E-2</v>
      </c>
      <c r="F255" s="286"/>
      <c r="G255" s="287">
        <f t="shared" si="51"/>
        <v>0</v>
      </c>
    </row>
    <row r="256" spans="1:7" x14ac:dyDescent="0.25">
      <c r="A256" s="283"/>
      <c r="B256" s="283" t="s">
        <v>367</v>
      </c>
      <c r="C256" s="231" t="s">
        <v>1482</v>
      </c>
      <c r="D256" s="230" t="s">
        <v>1483</v>
      </c>
      <c r="E256" s="286">
        <v>1.02</v>
      </c>
      <c r="F256" s="286"/>
      <c r="G256" s="287">
        <f t="shared" si="51"/>
        <v>0</v>
      </c>
    </row>
    <row r="257" spans="1:7" ht="51" x14ac:dyDescent="0.25">
      <c r="A257" s="283"/>
      <c r="B257" s="283" t="s">
        <v>368</v>
      </c>
      <c r="C257" s="231" t="s">
        <v>1484</v>
      </c>
      <c r="D257" s="230" t="s">
        <v>1159</v>
      </c>
      <c r="E257" s="286">
        <v>1.4999999999999999E-2</v>
      </c>
      <c r="F257" s="286"/>
      <c r="G257" s="287">
        <f t="shared" si="51"/>
        <v>0</v>
      </c>
    </row>
    <row r="258" spans="1:7" ht="51" x14ac:dyDescent="0.25">
      <c r="A258" s="283"/>
      <c r="B258" s="283" t="s">
        <v>369</v>
      </c>
      <c r="C258" s="231" t="s">
        <v>1485</v>
      </c>
      <c r="D258" s="230" t="s">
        <v>1159</v>
      </c>
      <c r="E258" s="286">
        <v>1.4999999999999999E-2</v>
      </c>
      <c r="F258" s="286"/>
      <c r="G258" s="287">
        <f t="shared" si="51"/>
        <v>0</v>
      </c>
    </row>
    <row r="259" spans="1:7" ht="63.75" x14ac:dyDescent="0.25">
      <c r="A259" s="338" t="s">
        <v>60</v>
      </c>
      <c r="B259" s="215"/>
      <c r="C259" s="216" t="s">
        <v>1297</v>
      </c>
      <c r="D259" s="224" t="s">
        <v>338</v>
      </c>
      <c r="E259" s="288"/>
      <c r="F259" s="288"/>
      <c r="G259" s="217">
        <f>SUM(G261:G273)</f>
        <v>0</v>
      </c>
    </row>
    <row r="260" spans="1:7" x14ac:dyDescent="0.25">
      <c r="A260" s="223"/>
      <c r="B260" s="211" t="s">
        <v>76</v>
      </c>
      <c r="C260" s="211" t="s">
        <v>77</v>
      </c>
      <c r="D260" s="211" t="s">
        <v>78</v>
      </c>
      <c r="E260" s="212" t="s">
        <v>79</v>
      </c>
      <c r="F260" s="212" t="s">
        <v>80</v>
      </c>
      <c r="G260" s="212" t="s">
        <v>81</v>
      </c>
    </row>
    <row r="261" spans="1:7" x14ac:dyDescent="0.25">
      <c r="A261" s="283"/>
      <c r="B261" s="283" t="s">
        <v>370</v>
      </c>
      <c r="C261" s="231" t="s">
        <v>1486</v>
      </c>
      <c r="D261" s="230" t="s">
        <v>1451</v>
      </c>
      <c r="E261" s="286">
        <v>6</v>
      </c>
      <c r="F261" s="286"/>
      <c r="G261" s="287">
        <f t="shared" ref="G261:G273" si="52">+ROUND(E261*F261,2)</f>
        <v>0</v>
      </c>
    </row>
    <row r="262" spans="1:7" x14ac:dyDescent="0.25">
      <c r="A262" s="283"/>
      <c r="B262" s="283" t="s">
        <v>371</v>
      </c>
      <c r="C262" s="231" t="s">
        <v>88</v>
      </c>
      <c r="D262" s="230" t="s">
        <v>1451</v>
      </c>
      <c r="E262" s="286">
        <v>0.8</v>
      </c>
      <c r="F262" s="286"/>
      <c r="G262" s="287">
        <f t="shared" si="52"/>
        <v>0</v>
      </c>
    </row>
    <row r="263" spans="1:7" x14ac:dyDescent="0.25">
      <c r="A263" s="283"/>
      <c r="B263" s="283" t="s">
        <v>343</v>
      </c>
      <c r="C263" s="231" t="s">
        <v>84</v>
      </c>
      <c r="D263" s="230" t="s">
        <v>1451</v>
      </c>
      <c r="E263" s="286">
        <v>8</v>
      </c>
      <c r="F263" s="286"/>
      <c r="G263" s="287">
        <f t="shared" si="52"/>
        <v>0</v>
      </c>
    </row>
    <row r="264" spans="1:7" ht="25.5" x14ac:dyDescent="0.25">
      <c r="A264" s="283"/>
      <c r="B264" s="283" t="s">
        <v>372</v>
      </c>
      <c r="C264" s="231" t="s">
        <v>1487</v>
      </c>
      <c r="D264" s="230" t="s">
        <v>1211</v>
      </c>
      <c r="E264" s="286">
        <v>0.02</v>
      </c>
      <c r="F264" s="286"/>
      <c r="G264" s="287">
        <f t="shared" si="52"/>
        <v>0</v>
      </c>
    </row>
    <row r="265" spans="1:7" x14ac:dyDescent="0.25">
      <c r="A265" s="283"/>
      <c r="B265" s="283" t="s">
        <v>373</v>
      </c>
      <c r="C265" s="231" t="s">
        <v>1488</v>
      </c>
      <c r="D265" s="230" t="s">
        <v>184</v>
      </c>
      <c r="E265" s="286">
        <v>3.62</v>
      </c>
      <c r="F265" s="286"/>
      <c r="G265" s="287">
        <f t="shared" si="52"/>
        <v>0</v>
      </c>
    </row>
    <row r="266" spans="1:7" ht="51" x14ac:dyDescent="0.25">
      <c r="A266" s="283"/>
      <c r="B266" s="283" t="s">
        <v>374</v>
      </c>
      <c r="C266" s="231" t="s">
        <v>1489</v>
      </c>
      <c r="D266" s="230" t="s">
        <v>78</v>
      </c>
      <c r="E266" s="286">
        <v>0.33</v>
      </c>
      <c r="F266" s="286"/>
      <c r="G266" s="287">
        <f t="shared" si="52"/>
        <v>0</v>
      </c>
    </row>
    <row r="267" spans="1:7" ht="25.5" x14ac:dyDescent="0.25">
      <c r="A267" s="283"/>
      <c r="B267" s="283" t="s">
        <v>375</v>
      </c>
      <c r="C267" s="231" t="s">
        <v>1490</v>
      </c>
      <c r="D267" s="230" t="s">
        <v>187</v>
      </c>
      <c r="E267" s="286">
        <v>4.5</v>
      </c>
      <c r="F267" s="286"/>
      <c r="G267" s="287">
        <f t="shared" si="52"/>
        <v>0</v>
      </c>
    </row>
    <row r="268" spans="1:7" ht="25.5" x14ac:dyDescent="0.25">
      <c r="A268" s="283"/>
      <c r="B268" s="283" t="s">
        <v>376</v>
      </c>
      <c r="C268" s="231" t="s">
        <v>1491</v>
      </c>
      <c r="D268" s="230" t="s">
        <v>187</v>
      </c>
      <c r="E268" s="286">
        <v>5</v>
      </c>
      <c r="F268" s="286"/>
      <c r="G268" s="287">
        <f t="shared" si="52"/>
        <v>0</v>
      </c>
    </row>
    <row r="269" spans="1:7" x14ac:dyDescent="0.25">
      <c r="A269" s="283"/>
      <c r="B269" s="283" t="s">
        <v>377</v>
      </c>
      <c r="C269" s="231" t="s">
        <v>1492</v>
      </c>
      <c r="D269" s="230" t="s">
        <v>184</v>
      </c>
      <c r="E269" s="286">
        <v>0.5</v>
      </c>
      <c r="F269" s="286"/>
      <c r="G269" s="287">
        <f t="shared" si="52"/>
        <v>0</v>
      </c>
    </row>
    <row r="270" spans="1:7" ht="25.5" x14ac:dyDescent="0.25">
      <c r="A270" s="283"/>
      <c r="B270" s="283" t="s">
        <v>378</v>
      </c>
      <c r="C270" s="231" t="s">
        <v>1493</v>
      </c>
      <c r="D270" s="230" t="s">
        <v>187</v>
      </c>
      <c r="E270" s="286">
        <v>8</v>
      </c>
      <c r="F270" s="286"/>
      <c r="G270" s="287">
        <f t="shared" si="52"/>
        <v>0</v>
      </c>
    </row>
    <row r="271" spans="1:7" ht="25.5" x14ac:dyDescent="0.25">
      <c r="A271" s="283"/>
      <c r="B271" s="283" t="s">
        <v>379</v>
      </c>
      <c r="C271" s="231" t="s">
        <v>1494</v>
      </c>
      <c r="D271" s="230" t="s">
        <v>1458</v>
      </c>
      <c r="E271" s="286">
        <v>1.2</v>
      </c>
      <c r="F271" s="286"/>
      <c r="G271" s="287">
        <f t="shared" si="52"/>
        <v>0</v>
      </c>
    </row>
    <row r="272" spans="1:7" ht="25.5" x14ac:dyDescent="0.25">
      <c r="A272" s="283"/>
      <c r="B272" s="283" t="s">
        <v>359</v>
      </c>
      <c r="C272" s="231" t="s">
        <v>1474</v>
      </c>
      <c r="D272" s="230" t="s">
        <v>78</v>
      </c>
      <c r="E272" s="286">
        <v>0.11</v>
      </c>
      <c r="F272" s="286"/>
      <c r="G272" s="287">
        <f t="shared" si="52"/>
        <v>0</v>
      </c>
    </row>
    <row r="273" spans="1:7" ht="63.75" x14ac:dyDescent="0.25">
      <c r="A273" s="283"/>
      <c r="B273" s="283" t="s">
        <v>380</v>
      </c>
      <c r="C273" s="231" t="s">
        <v>1495</v>
      </c>
      <c r="D273" s="230" t="s">
        <v>1159</v>
      </c>
      <c r="E273" s="286">
        <v>0.06</v>
      </c>
      <c r="F273" s="286"/>
      <c r="G273" s="287">
        <f t="shared" si="52"/>
        <v>0</v>
      </c>
    </row>
    <row r="274" spans="1:7" ht="76.5" x14ac:dyDescent="0.25">
      <c r="A274" s="338" t="s">
        <v>61</v>
      </c>
      <c r="B274" s="215"/>
      <c r="C274" s="216" t="s">
        <v>1298</v>
      </c>
      <c r="D274" s="224" t="s">
        <v>338</v>
      </c>
      <c r="E274" s="288"/>
      <c r="F274" s="288"/>
      <c r="G274" s="217">
        <f>SUM(G276:G312)</f>
        <v>0</v>
      </c>
    </row>
    <row r="275" spans="1:7" x14ac:dyDescent="0.25">
      <c r="A275" s="223"/>
      <c r="B275" s="211" t="s">
        <v>76</v>
      </c>
      <c r="C275" s="211" t="s">
        <v>77</v>
      </c>
      <c r="D275" s="211" t="s">
        <v>78</v>
      </c>
      <c r="E275" s="212" t="s">
        <v>79</v>
      </c>
      <c r="F275" s="212" t="s">
        <v>80</v>
      </c>
      <c r="G275" s="212" t="s">
        <v>81</v>
      </c>
    </row>
    <row r="276" spans="1:7" x14ac:dyDescent="0.25">
      <c r="A276" s="283"/>
      <c r="B276" s="283" t="s">
        <v>370</v>
      </c>
      <c r="C276" s="231" t="s">
        <v>1486</v>
      </c>
      <c r="D276" s="230" t="s">
        <v>1451</v>
      </c>
      <c r="E276" s="286">
        <v>0.95</v>
      </c>
      <c r="F276" s="286"/>
      <c r="G276" s="287">
        <f t="shared" ref="G276:G312" si="53">+ROUND(E276*F276,2)</f>
        <v>0</v>
      </c>
    </row>
    <row r="277" spans="1:7" x14ac:dyDescent="0.25">
      <c r="A277" s="283"/>
      <c r="B277" s="283" t="s">
        <v>341</v>
      </c>
      <c r="C277" s="231" t="s">
        <v>1456</v>
      </c>
      <c r="D277" s="230" t="s">
        <v>1451</v>
      </c>
      <c r="E277" s="286">
        <v>0.16</v>
      </c>
      <c r="F277" s="286"/>
      <c r="G277" s="287">
        <f t="shared" si="53"/>
        <v>0</v>
      </c>
    </row>
    <row r="278" spans="1:7" x14ac:dyDescent="0.25">
      <c r="A278" s="283"/>
      <c r="B278" s="283" t="s">
        <v>382</v>
      </c>
      <c r="C278" s="231" t="s">
        <v>95</v>
      </c>
      <c r="D278" s="230" t="s">
        <v>1451</v>
      </c>
      <c r="E278" s="286">
        <v>0.16</v>
      </c>
      <c r="F278" s="286"/>
      <c r="G278" s="287">
        <f t="shared" si="53"/>
        <v>0</v>
      </c>
    </row>
    <row r="279" spans="1:7" x14ac:dyDescent="0.25">
      <c r="A279" s="283"/>
      <c r="B279" s="283" t="s">
        <v>383</v>
      </c>
      <c r="C279" s="231" t="s">
        <v>1496</v>
      </c>
      <c r="D279" s="230" t="s">
        <v>1451</v>
      </c>
      <c r="E279" s="286">
        <v>0.16</v>
      </c>
      <c r="F279" s="286"/>
      <c r="G279" s="287">
        <f t="shared" si="53"/>
        <v>0</v>
      </c>
    </row>
    <row r="280" spans="1:7" x14ac:dyDescent="0.25">
      <c r="A280" s="283"/>
      <c r="B280" s="283" t="s">
        <v>371</v>
      </c>
      <c r="C280" s="231" t="s">
        <v>88</v>
      </c>
      <c r="D280" s="230" t="s">
        <v>1451</v>
      </c>
      <c r="E280" s="286">
        <v>0.36</v>
      </c>
      <c r="F280" s="286"/>
      <c r="G280" s="287">
        <f t="shared" si="53"/>
        <v>0</v>
      </c>
    </row>
    <row r="281" spans="1:7" x14ac:dyDescent="0.25">
      <c r="A281" s="283"/>
      <c r="B281" s="283" t="s">
        <v>343</v>
      </c>
      <c r="C281" s="231" t="s">
        <v>84</v>
      </c>
      <c r="D281" s="230" t="s">
        <v>1451</v>
      </c>
      <c r="E281" s="286">
        <v>1.9</v>
      </c>
      <c r="F281" s="286"/>
      <c r="G281" s="287">
        <f t="shared" si="53"/>
        <v>0</v>
      </c>
    </row>
    <row r="282" spans="1:7" ht="25.5" x14ac:dyDescent="0.25">
      <c r="A282" s="283"/>
      <c r="B282" s="283" t="s">
        <v>372</v>
      </c>
      <c r="C282" s="231" t="s">
        <v>1487</v>
      </c>
      <c r="D282" s="230" t="s">
        <v>1211</v>
      </c>
      <c r="E282" s="286">
        <v>0.03</v>
      </c>
      <c r="F282" s="286"/>
      <c r="G282" s="287">
        <f t="shared" si="53"/>
        <v>0</v>
      </c>
    </row>
    <row r="283" spans="1:7" ht="25.5" x14ac:dyDescent="0.25">
      <c r="A283" s="283"/>
      <c r="B283" s="283" t="s">
        <v>384</v>
      </c>
      <c r="C283" s="231" t="s">
        <v>1497</v>
      </c>
      <c r="D283" s="230" t="s">
        <v>187</v>
      </c>
      <c r="E283" s="286">
        <v>1.5299999999999999E-2</v>
      </c>
      <c r="F283" s="286"/>
      <c r="G283" s="287">
        <f t="shared" si="53"/>
        <v>0</v>
      </c>
    </row>
    <row r="284" spans="1:7" ht="51" x14ac:dyDescent="0.25">
      <c r="A284" s="283"/>
      <c r="B284" s="283" t="s">
        <v>385</v>
      </c>
      <c r="C284" s="231" t="s">
        <v>1498</v>
      </c>
      <c r="D284" s="230" t="s">
        <v>78</v>
      </c>
      <c r="E284" s="286">
        <v>0.03</v>
      </c>
      <c r="F284" s="286"/>
      <c r="G284" s="287">
        <f t="shared" si="53"/>
        <v>0</v>
      </c>
    </row>
    <row r="285" spans="1:7" ht="38.25" x14ac:dyDescent="0.25">
      <c r="A285" s="283"/>
      <c r="B285" s="283" t="s">
        <v>386</v>
      </c>
      <c r="C285" s="231" t="s">
        <v>1499</v>
      </c>
      <c r="D285" s="230" t="s">
        <v>78</v>
      </c>
      <c r="E285" s="286">
        <v>0.03</v>
      </c>
      <c r="F285" s="286"/>
      <c r="G285" s="287">
        <f t="shared" si="53"/>
        <v>0</v>
      </c>
    </row>
    <row r="286" spans="1:7" ht="25.5" x14ac:dyDescent="0.25">
      <c r="A286" s="283"/>
      <c r="B286" s="283" t="s">
        <v>387</v>
      </c>
      <c r="C286" s="231" t="s">
        <v>1500</v>
      </c>
      <c r="D286" s="230" t="s">
        <v>78</v>
      </c>
      <c r="E286" s="286">
        <v>0.51</v>
      </c>
      <c r="F286" s="286"/>
      <c r="G286" s="287">
        <f t="shared" si="53"/>
        <v>0</v>
      </c>
    </row>
    <row r="287" spans="1:7" x14ac:dyDescent="0.25">
      <c r="A287" s="283"/>
      <c r="B287" s="283" t="s">
        <v>373</v>
      </c>
      <c r="C287" s="231" t="s">
        <v>1488</v>
      </c>
      <c r="D287" s="230" t="s">
        <v>184</v>
      </c>
      <c r="E287" s="286">
        <v>12.67</v>
      </c>
      <c r="F287" s="286"/>
      <c r="G287" s="287">
        <f t="shared" si="53"/>
        <v>0</v>
      </c>
    </row>
    <row r="288" spans="1:7" ht="25.5" x14ac:dyDescent="0.25">
      <c r="A288" s="283"/>
      <c r="B288" s="283" t="s">
        <v>388</v>
      </c>
      <c r="C288" s="231" t="s">
        <v>1501</v>
      </c>
      <c r="D288" s="230" t="s">
        <v>78</v>
      </c>
      <c r="E288" s="286">
        <v>0.03</v>
      </c>
      <c r="F288" s="286"/>
      <c r="G288" s="287">
        <f t="shared" si="53"/>
        <v>0</v>
      </c>
    </row>
    <row r="289" spans="1:7" ht="25.5" x14ac:dyDescent="0.25">
      <c r="A289" s="283"/>
      <c r="B289" s="283" t="s">
        <v>389</v>
      </c>
      <c r="C289" s="231" t="s">
        <v>1502</v>
      </c>
      <c r="D289" s="230" t="s">
        <v>78</v>
      </c>
      <c r="E289" s="286">
        <v>4.9000000000000004</v>
      </c>
      <c r="F289" s="286"/>
      <c r="G289" s="287">
        <f t="shared" si="53"/>
        <v>0</v>
      </c>
    </row>
    <row r="290" spans="1:7" ht="25.5" x14ac:dyDescent="0.25">
      <c r="A290" s="283"/>
      <c r="B290" s="283" t="s">
        <v>390</v>
      </c>
      <c r="C290" s="231" t="s">
        <v>1503</v>
      </c>
      <c r="D290" s="230" t="s">
        <v>1460</v>
      </c>
      <c r="E290" s="286">
        <v>0.09</v>
      </c>
      <c r="F290" s="286"/>
      <c r="G290" s="287">
        <f t="shared" si="53"/>
        <v>0</v>
      </c>
    </row>
    <row r="291" spans="1:7" x14ac:dyDescent="0.25">
      <c r="A291" s="283"/>
      <c r="B291" s="283" t="s">
        <v>391</v>
      </c>
      <c r="C291" s="231" t="s">
        <v>1504</v>
      </c>
      <c r="D291" s="230" t="s">
        <v>78</v>
      </c>
      <c r="E291" s="286">
        <v>0.15</v>
      </c>
      <c r="F291" s="286"/>
      <c r="G291" s="287">
        <f t="shared" si="53"/>
        <v>0</v>
      </c>
    </row>
    <row r="292" spans="1:7" ht="25.5" x14ac:dyDescent="0.25">
      <c r="A292" s="283"/>
      <c r="B292" s="283" t="s">
        <v>392</v>
      </c>
      <c r="C292" s="231" t="s">
        <v>1505</v>
      </c>
      <c r="D292" s="230" t="s">
        <v>187</v>
      </c>
      <c r="E292" s="286">
        <v>0.03</v>
      </c>
      <c r="F292" s="286"/>
      <c r="G292" s="287">
        <f t="shared" si="53"/>
        <v>0</v>
      </c>
    </row>
    <row r="293" spans="1:7" ht="25.5" x14ac:dyDescent="0.25">
      <c r="A293" s="283"/>
      <c r="B293" s="283" t="s">
        <v>393</v>
      </c>
      <c r="C293" s="231" t="s">
        <v>1506</v>
      </c>
      <c r="D293" s="230" t="s">
        <v>187</v>
      </c>
      <c r="E293" s="286">
        <v>1.3</v>
      </c>
      <c r="F293" s="286"/>
      <c r="G293" s="287">
        <f t="shared" si="53"/>
        <v>0</v>
      </c>
    </row>
    <row r="294" spans="1:7" ht="25.5" x14ac:dyDescent="0.25">
      <c r="A294" s="283"/>
      <c r="B294" s="283" t="s">
        <v>394</v>
      </c>
      <c r="C294" s="231" t="s">
        <v>1507</v>
      </c>
      <c r="D294" s="230" t="s">
        <v>187</v>
      </c>
      <c r="E294" s="286">
        <v>3.83</v>
      </c>
      <c r="F294" s="286"/>
      <c r="G294" s="287">
        <f t="shared" si="53"/>
        <v>0</v>
      </c>
    </row>
    <row r="295" spans="1:7" ht="25.5" x14ac:dyDescent="0.25">
      <c r="A295" s="283"/>
      <c r="B295" s="283" t="s">
        <v>395</v>
      </c>
      <c r="C295" s="231" t="s">
        <v>1508</v>
      </c>
      <c r="D295" s="230" t="s">
        <v>1211</v>
      </c>
      <c r="E295" s="286">
        <v>0.03</v>
      </c>
      <c r="F295" s="286"/>
      <c r="G295" s="287">
        <f t="shared" si="53"/>
        <v>0</v>
      </c>
    </row>
    <row r="296" spans="1:7" x14ac:dyDescent="0.25">
      <c r="A296" s="283"/>
      <c r="B296" s="283" t="s">
        <v>396</v>
      </c>
      <c r="C296" s="231" t="s">
        <v>1509</v>
      </c>
      <c r="D296" s="230" t="s">
        <v>184</v>
      </c>
      <c r="E296" s="286">
        <v>0.28000000000000003</v>
      </c>
      <c r="F296" s="286"/>
      <c r="G296" s="287">
        <f t="shared" si="53"/>
        <v>0</v>
      </c>
    </row>
    <row r="297" spans="1:7" ht="25.5" x14ac:dyDescent="0.25">
      <c r="A297" s="283"/>
      <c r="B297" s="283" t="s">
        <v>351</v>
      </c>
      <c r="C297" s="231" t="s">
        <v>1466</v>
      </c>
      <c r="D297" s="230" t="s">
        <v>78</v>
      </c>
      <c r="E297" s="286">
        <v>0.09</v>
      </c>
      <c r="F297" s="286"/>
      <c r="G297" s="287">
        <f t="shared" si="53"/>
        <v>0</v>
      </c>
    </row>
    <row r="298" spans="1:7" ht="25.5" x14ac:dyDescent="0.25">
      <c r="A298" s="283"/>
      <c r="B298" s="283" t="s">
        <v>397</v>
      </c>
      <c r="C298" s="231" t="s">
        <v>1510</v>
      </c>
      <c r="D298" s="230" t="s">
        <v>78</v>
      </c>
      <c r="E298" s="286">
        <v>0.03</v>
      </c>
      <c r="F298" s="286"/>
      <c r="G298" s="287">
        <f t="shared" si="53"/>
        <v>0</v>
      </c>
    </row>
    <row r="299" spans="1:7" ht="25.5" x14ac:dyDescent="0.25">
      <c r="A299" s="283"/>
      <c r="B299" s="283" t="s">
        <v>398</v>
      </c>
      <c r="C299" s="231" t="s">
        <v>1511</v>
      </c>
      <c r="D299" s="230" t="s">
        <v>78</v>
      </c>
      <c r="E299" s="286">
        <v>0.06</v>
      </c>
      <c r="F299" s="286"/>
      <c r="G299" s="287">
        <f t="shared" si="53"/>
        <v>0</v>
      </c>
    </row>
    <row r="300" spans="1:7" ht="25.5" x14ac:dyDescent="0.25">
      <c r="A300" s="283"/>
      <c r="B300" s="283" t="s">
        <v>399</v>
      </c>
      <c r="C300" s="231" t="s">
        <v>1512</v>
      </c>
      <c r="D300" s="230" t="s">
        <v>78</v>
      </c>
      <c r="E300" s="286">
        <v>0.03</v>
      </c>
      <c r="F300" s="286"/>
      <c r="G300" s="287">
        <f t="shared" si="53"/>
        <v>0</v>
      </c>
    </row>
    <row r="301" spans="1:7" ht="25.5" x14ac:dyDescent="0.25">
      <c r="A301" s="283"/>
      <c r="B301" s="283" t="s">
        <v>400</v>
      </c>
      <c r="C301" s="231" t="s">
        <v>1513</v>
      </c>
      <c r="D301" s="230" t="s">
        <v>78</v>
      </c>
      <c r="E301" s="286">
        <v>0.03</v>
      </c>
      <c r="F301" s="286"/>
      <c r="G301" s="287">
        <f t="shared" si="53"/>
        <v>0</v>
      </c>
    </row>
    <row r="302" spans="1:7" ht="25.5" x14ac:dyDescent="0.25">
      <c r="A302" s="283"/>
      <c r="B302" s="283" t="s">
        <v>401</v>
      </c>
      <c r="C302" s="231" t="s">
        <v>1514</v>
      </c>
      <c r="D302" s="230" t="s">
        <v>78</v>
      </c>
      <c r="E302" s="286">
        <v>1.53</v>
      </c>
      <c r="F302" s="286"/>
      <c r="G302" s="287">
        <f t="shared" si="53"/>
        <v>0</v>
      </c>
    </row>
    <row r="303" spans="1:7" x14ac:dyDescent="0.25">
      <c r="A303" s="283"/>
      <c r="B303" s="283" t="s">
        <v>402</v>
      </c>
      <c r="C303" s="231" t="s">
        <v>1515</v>
      </c>
      <c r="D303" s="230" t="s">
        <v>78</v>
      </c>
      <c r="E303" s="286">
        <v>0.03</v>
      </c>
      <c r="F303" s="286"/>
      <c r="G303" s="287">
        <f t="shared" si="53"/>
        <v>0</v>
      </c>
    </row>
    <row r="304" spans="1:7" ht="25.5" x14ac:dyDescent="0.25">
      <c r="A304" s="283"/>
      <c r="B304" s="283" t="s">
        <v>403</v>
      </c>
      <c r="C304" s="231" t="s">
        <v>1516</v>
      </c>
      <c r="D304" s="230" t="s">
        <v>187</v>
      </c>
      <c r="E304" s="286">
        <v>0.31</v>
      </c>
      <c r="F304" s="286"/>
      <c r="G304" s="287">
        <f t="shared" si="53"/>
        <v>0</v>
      </c>
    </row>
    <row r="305" spans="1:7" ht="25.5" x14ac:dyDescent="0.25">
      <c r="A305" s="283"/>
      <c r="B305" s="283" t="s">
        <v>404</v>
      </c>
      <c r="C305" s="231" t="s">
        <v>1517</v>
      </c>
      <c r="D305" s="230" t="s">
        <v>187</v>
      </c>
      <c r="E305" s="286">
        <v>0.37</v>
      </c>
      <c r="F305" s="286"/>
      <c r="G305" s="287">
        <f t="shared" si="53"/>
        <v>0</v>
      </c>
    </row>
    <row r="306" spans="1:7" ht="25.5" x14ac:dyDescent="0.25">
      <c r="A306" s="283"/>
      <c r="B306" s="283" t="s">
        <v>405</v>
      </c>
      <c r="C306" s="231" t="s">
        <v>1518</v>
      </c>
      <c r="D306" s="230" t="s">
        <v>78</v>
      </c>
      <c r="E306" s="286">
        <v>0.03</v>
      </c>
      <c r="F306" s="286"/>
      <c r="G306" s="287">
        <f t="shared" si="53"/>
        <v>0</v>
      </c>
    </row>
    <row r="307" spans="1:7" ht="38.25" x14ac:dyDescent="0.25">
      <c r="A307" s="283"/>
      <c r="B307" s="283" t="s">
        <v>406</v>
      </c>
      <c r="C307" s="231" t="s">
        <v>1519</v>
      </c>
      <c r="D307" s="230" t="s">
        <v>78</v>
      </c>
      <c r="E307" s="286">
        <v>0.03</v>
      </c>
      <c r="F307" s="286"/>
      <c r="G307" s="287">
        <f t="shared" si="53"/>
        <v>0</v>
      </c>
    </row>
    <row r="308" spans="1:7" x14ac:dyDescent="0.25">
      <c r="A308" s="283"/>
      <c r="B308" s="283" t="s">
        <v>407</v>
      </c>
      <c r="C308" s="231" t="s">
        <v>1520</v>
      </c>
      <c r="D308" s="230" t="s">
        <v>78</v>
      </c>
      <c r="E308" s="286">
        <v>0.03</v>
      </c>
      <c r="F308" s="286"/>
      <c r="G308" s="287">
        <f t="shared" si="53"/>
        <v>0</v>
      </c>
    </row>
    <row r="309" spans="1:7" ht="25.5" x14ac:dyDescent="0.25">
      <c r="A309" s="283"/>
      <c r="B309" s="283" t="s">
        <v>408</v>
      </c>
      <c r="C309" s="231" t="s">
        <v>1521</v>
      </c>
      <c r="D309" s="230" t="s">
        <v>78</v>
      </c>
      <c r="E309" s="286">
        <v>0.03</v>
      </c>
      <c r="F309" s="286"/>
      <c r="G309" s="287">
        <f t="shared" si="53"/>
        <v>0</v>
      </c>
    </row>
    <row r="310" spans="1:7" ht="38.25" x14ac:dyDescent="0.25">
      <c r="A310" s="283"/>
      <c r="B310" s="283" t="s">
        <v>361</v>
      </c>
      <c r="C310" s="231" t="s">
        <v>1476</v>
      </c>
      <c r="D310" s="230" t="s">
        <v>78</v>
      </c>
      <c r="E310" s="286">
        <v>0.15</v>
      </c>
      <c r="F310" s="286"/>
      <c r="G310" s="287">
        <f t="shared" si="53"/>
        <v>0</v>
      </c>
    </row>
    <row r="311" spans="1:7" ht="25.5" x14ac:dyDescent="0.25">
      <c r="A311" s="283"/>
      <c r="B311" s="283" t="s">
        <v>363</v>
      </c>
      <c r="C311" s="231" t="s">
        <v>1478</v>
      </c>
      <c r="D311" s="230" t="s">
        <v>78</v>
      </c>
      <c r="E311" s="286">
        <v>0.15</v>
      </c>
      <c r="F311" s="286"/>
      <c r="G311" s="287">
        <f t="shared" si="53"/>
        <v>0</v>
      </c>
    </row>
    <row r="312" spans="1:7" ht="25.5" x14ac:dyDescent="0.25">
      <c r="A312" s="283"/>
      <c r="B312" s="283" t="s">
        <v>409</v>
      </c>
      <c r="C312" s="231" t="s">
        <v>1522</v>
      </c>
      <c r="D312" s="230" t="s">
        <v>78</v>
      </c>
      <c r="E312" s="286">
        <v>0.03</v>
      </c>
      <c r="F312" s="286"/>
      <c r="G312" s="287">
        <f t="shared" si="53"/>
        <v>0</v>
      </c>
    </row>
    <row r="313" spans="1:7" ht="25.5" x14ac:dyDescent="0.25">
      <c r="A313" s="338" t="s">
        <v>62</v>
      </c>
      <c r="B313" s="215"/>
      <c r="C313" s="216" t="s">
        <v>1299</v>
      </c>
      <c r="D313" s="224" t="s">
        <v>338</v>
      </c>
      <c r="E313" s="288"/>
      <c r="F313" s="288"/>
      <c r="G313" s="217">
        <f>SUM(G315:G322)</f>
        <v>0</v>
      </c>
    </row>
    <row r="314" spans="1:7" x14ac:dyDescent="0.25">
      <c r="A314" s="223"/>
      <c r="B314" s="211" t="s">
        <v>76</v>
      </c>
      <c r="C314" s="211" t="s">
        <v>77</v>
      </c>
      <c r="D314" s="211" t="s">
        <v>78</v>
      </c>
      <c r="E314" s="212" t="s">
        <v>79</v>
      </c>
      <c r="F314" s="212" t="s">
        <v>80</v>
      </c>
      <c r="G314" s="212" t="s">
        <v>81</v>
      </c>
    </row>
    <row r="315" spans="1:7" x14ac:dyDescent="0.25">
      <c r="A315" s="283"/>
      <c r="B315" s="283" t="s">
        <v>370</v>
      </c>
      <c r="C315" s="231" t="s">
        <v>1486</v>
      </c>
      <c r="D315" s="230" t="s">
        <v>1451</v>
      </c>
      <c r="E315" s="286">
        <v>1</v>
      </c>
      <c r="F315" s="286"/>
      <c r="G315" s="287">
        <f t="shared" ref="G315:G322" si="54">+ROUND(E315*F315,2)</f>
        <v>0</v>
      </c>
    </row>
    <row r="316" spans="1:7" x14ac:dyDescent="0.25">
      <c r="A316" s="283"/>
      <c r="B316" s="283" t="s">
        <v>383</v>
      </c>
      <c r="C316" s="231" t="s">
        <v>1496</v>
      </c>
      <c r="D316" s="230" t="s">
        <v>1451</v>
      </c>
      <c r="E316" s="286">
        <v>0.2</v>
      </c>
      <c r="F316" s="286"/>
      <c r="G316" s="287">
        <f t="shared" si="54"/>
        <v>0</v>
      </c>
    </row>
    <row r="317" spans="1:7" x14ac:dyDescent="0.25">
      <c r="A317" s="283"/>
      <c r="B317" s="283" t="s">
        <v>343</v>
      </c>
      <c r="C317" s="231" t="s">
        <v>84</v>
      </c>
      <c r="D317" s="230" t="s">
        <v>1451</v>
      </c>
      <c r="E317" s="286">
        <v>2</v>
      </c>
      <c r="F317" s="286"/>
      <c r="G317" s="287">
        <f t="shared" si="54"/>
        <v>0</v>
      </c>
    </row>
    <row r="318" spans="1:7" ht="25.5" x14ac:dyDescent="0.25">
      <c r="A318" s="283"/>
      <c r="B318" s="283" t="s">
        <v>410</v>
      </c>
      <c r="C318" s="231" t="s">
        <v>1523</v>
      </c>
      <c r="D318" s="230" t="s">
        <v>187</v>
      </c>
      <c r="E318" s="286">
        <v>1</v>
      </c>
      <c r="F318" s="286"/>
      <c r="G318" s="287">
        <f t="shared" si="54"/>
        <v>0</v>
      </c>
    </row>
    <row r="319" spans="1:7" ht="25.5" x14ac:dyDescent="0.25">
      <c r="A319" s="283"/>
      <c r="B319" s="283" t="s">
        <v>348</v>
      </c>
      <c r="C319" s="231" t="s">
        <v>1463</v>
      </c>
      <c r="D319" s="230" t="s">
        <v>187</v>
      </c>
      <c r="E319" s="286">
        <v>4</v>
      </c>
      <c r="F319" s="286"/>
      <c r="G319" s="287">
        <f t="shared" si="54"/>
        <v>0</v>
      </c>
    </row>
    <row r="320" spans="1:7" ht="51" x14ac:dyDescent="0.25">
      <c r="A320" s="283"/>
      <c r="B320" s="283" t="s">
        <v>411</v>
      </c>
      <c r="C320" s="231" t="s">
        <v>1524</v>
      </c>
      <c r="D320" s="230" t="s">
        <v>1458</v>
      </c>
      <c r="E320" s="286">
        <v>1</v>
      </c>
      <c r="F320" s="286"/>
      <c r="G320" s="287">
        <f t="shared" si="54"/>
        <v>0</v>
      </c>
    </row>
    <row r="321" spans="1:7" x14ac:dyDescent="0.25">
      <c r="A321" s="283"/>
      <c r="B321" s="283" t="s">
        <v>349</v>
      </c>
      <c r="C321" s="231" t="s">
        <v>1464</v>
      </c>
      <c r="D321" s="230" t="s">
        <v>184</v>
      </c>
      <c r="E321" s="286">
        <v>0.11</v>
      </c>
      <c r="F321" s="286"/>
      <c r="G321" s="287">
        <f t="shared" si="54"/>
        <v>0</v>
      </c>
    </row>
    <row r="322" spans="1:7" ht="25.5" x14ac:dyDescent="0.25">
      <c r="A322" s="283"/>
      <c r="B322" s="283" t="s">
        <v>412</v>
      </c>
      <c r="C322" s="231" t="s">
        <v>1525</v>
      </c>
      <c r="D322" s="230" t="s">
        <v>1159</v>
      </c>
      <c r="E322" s="286">
        <v>0.01</v>
      </c>
      <c r="F322" s="286"/>
      <c r="G322" s="287">
        <f t="shared" si="54"/>
        <v>0</v>
      </c>
    </row>
    <row r="323" spans="1:7" ht="38.25" x14ac:dyDescent="0.25">
      <c r="A323" s="338" t="s">
        <v>1442</v>
      </c>
      <c r="B323" s="215"/>
      <c r="C323" s="216" t="s">
        <v>1446</v>
      </c>
      <c r="D323" s="224" t="s">
        <v>338</v>
      </c>
      <c r="E323" s="288"/>
      <c r="F323" s="288"/>
      <c r="G323" s="217">
        <f>SUM(G325:G327)</f>
        <v>0</v>
      </c>
    </row>
    <row r="324" spans="1:7" x14ac:dyDescent="0.25">
      <c r="A324" s="223"/>
      <c r="B324" s="211" t="s">
        <v>76</v>
      </c>
      <c r="C324" s="211" t="s">
        <v>77</v>
      </c>
      <c r="D324" s="211" t="s">
        <v>78</v>
      </c>
      <c r="E324" s="212" t="s">
        <v>79</v>
      </c>
      <c r="F324" s="212" t="s">
        <v>80</v>
      </c>
      <c r="G324" s="212" t="s">
        <v>81</v>
      </c>
    </row>
    <row r="325" spans="1:7" x14ac:dyDescent="0.25">
      <c r="A325" s="283"/>
      <c r="B325" s="283" t="s">
        <v>383</v>
      </c>
      <c r="C325" s="231" t="s">
        <v>1496</v>
      </c>
      <c r="D325" s="230" t="s">
        <v>1451</v>
      </c>
      <c r="E325" s="286">
        <v>1.1999999999999999E-3</v>
      </c>
      <c r="F325" s="286"/>
      <c r="G325" s="287">
        <f>+ROUND(E325*F325,2)</f>
        <v>0</v>
      </c>
    </row>
    <row r="326" spans="1:7" x14ac:dyDescent="0.25">
      <c r="A326" s="283"/>
      <c r="B326" s="283" t="s">
        <v>343</v>
      </c>
      <c r="C326" s="231" t="s">
        <v>84</v>
      </c>
      <c r="D326" s="230" t="s">
        <v>1451</v>
      </c>
      <c r="E326" s="286">
        <v>1.84E-2</v>
      </c>
      <c r="F326" s="286"/>
      <c r="G326" s="287">
        <f>+ROUND(E326*F326,2)</f>
        <v>0</v>
      </c>
    </row>
    <row r="327" spans="1:7" ht="38.25" x14ac:dyDescent="0.25">
      <c r="A327" s="283"/>
      <c r="B327" s="283" t="s">
        <v>1447</v>
      </c>
      <c r="C327" s="231" t="s">
        <v>1526</v>
      </c>
      <c r="D327" s="230" t="s">
        <v>1527</v>
      </c>
      <c r="E327" s="286">
        <v>1.8800000000000001E-2</v>
      </c>
      <c r="F327" s="286"/>
      <c r="G327" s="287">
        <f>+ROUND(E327*F327,2)</f>
        <v>0</v>
      </c>
    </row>
    <row r="328" spans="1:7" ht="25.5" x14ac:dyDescent="0.25">
      <c r="A328" s="338" t="s">
        <v>63</v>
      </c>
      <c r="B328" s="215"/>
      <c r="C328" s="216" t="s">
        <v>1300</v>
      </c>
      <c r="D328" s="224" t="s">
        <v>97</v>
      </c>
      <c r="E328" s="288"/>
      <c r="F328" s="288"/>
      <c r="G328" s="217">
        <f>SUM(G330)</f>
        <v>0</v>
      </c>
    </row>
    <row r="329" spans="1:7" x14ac:dyDescent="0.25">
      <c r="A329" s="223"/>
      <c r="B329" s="211" t="s">
        <v>76</v>
      </c>
      <c r="C329" s="211" t="s">
        <v>77</v>
      </c>
      <c r="D329" s="211" t="s">
        <v>78</v>
      </c>
      <c r="E329" s="212" t="s">
        <v>79</v>
      </c>
      <c r="F329" s="212" t="s">
        <v>80</v>
      </c>
      <c r="G329" s="212" t="s">
        <v>81</v>
      </c>
    </row>
    <row r="330" spans="1:7" x14ac:dyDescent="0.25">
      <c r="A330" s="283"/>
      <c r="B330" s="283" t="s">
        <v>343</v>
      </c>
      <c r="C330" s="231" t="s">
        <v>84</v>
      </c>
      <c r="D330" s="230" t="s">
        <v>1451</v>
      </c>
      <c r="E330" s="286">
        <v>0.3</v>
      </c>
      <c r="F330" s="286"/>
      <c r="G330" s="287">
        <f>+ROUND(E330*F330,2)</f>
        <v>0</v>
      </c>
    </row>
    <row r="331" spans="1:7" ht="51" x14ac:dyDescent="0.25">
      <c r="A331" s="338" t="s">
        <v>1444</v>
      </c>
      <c r="B331" s="215"/>
      <c r="C331" s="216" t="s">
        <v>1448</v>
      </c>
      <c r="D331" s="224" t="s">
        <v>24</v>
      </c>
      <c r="E331" s="288"/>
      <c r="F331" s="288"/>
      <c r="G331" s="217">
        <f>SUM(G333:G335)</f>
        <v>0</v>
      </c>
    </row>
    <row r="332" spans="1:7" x14ac:dyDescent="0.25">
      <c r="A332" s="223"/>
      <c r="B332" s="211" t="s">
        <v>76</v>
      </c>
      <c r="C332" s="211" t="s">
        <v>77</v>
      </c>
      <c r="D332" s="211" t="s">
        <v>78</v>
      </c>
      <c r="E332" s="212" t="s">
        <v>79</v>
      </c>
      <c r="F332" s="212" t="s">
        <v>80</v>
      </c>
      <c r="G332" s="212" t="s">
        <v>81</v>
      </c>
    </row>
    <row r="333" spans="1:7" x14ac:dyDescent="0.25">
      <c r="A333" s="283"/>
      <c r="B333" s="283" t="s">
        <v>343</v>
      </c>
      <c r="C333" s="231" t="s">
        <v>84</v>
      </c>
      <c r="D333" s="230" t="s">
        <v>1451</v>
      </c>
      <c r="E333" s="286">
        <v>5.5399999999999998E-2</v>
      </c>
      <c r="F333" s="286"/>
      <c r="G333" s="287">
        <f>+ROUND(E333*F333,2)</f>
        <v>0</v>
      </c>
    </row>
    <row r="334" spans="1:7" ht="38.25" x14ac:dyDescent="0.25">
      <c r="A334" s="283"/>
      <c r="B334" s="283" t="s">
        <v>1449</v>
      </c>
      <c r="C334" s="231" t="s">
        <v>1528</v>
      </c>
      <c r="D334" s="230" t="s">
        <v>415</v>
      </c>
      <c r="E334" s="286">
        <v>4.7E-2</v>
      </c>
      <c r="F334" s="286"/>
      <c r="G334" s="287">
        <f>+ROUND(E334*F334,2)</f>
        <v>0</v>
      </c>
    </row>
    <row r="335" spans="1:7" ht="51" x14ac:dyDescent="0.25">
      <c r="A335" s="283"/>
      <c r="B335" s="283" t="s">
        <v>1450</v>
      </c>
      <c r="C335" s="231" t="s">
        <v>1529</v>
      </c>
      <c r="D335" s="230" t="s">
        <v>415</v>
      </c>
      <c r="E335" s="286">
        <v>8.3999999999999995E-3</v>
      </c>
      <c r="F335" s="286"/>
      <c r="G335" s="287">
        <f>+ROUND(E335*F335,2)</f>
        <v>0</v>
      </c>
    </row>
    <row r="336" spans="1:7" ht="38.25" x14ac:dyDescent="0.25">
      <c r="A336" s="339" t="s">
        <v>108</v>
      </c>
      <c r="B336" s="215"/>
      <c r="C336" s="227" t="s">
        <v>1301</v>
      </c>
      <c r="D336" s="224" t="s">
        <v>24</v>
      </c>
      <c r="E336" s="288"/>
      <c r="F336" s="288"/>
      <c r="G336" s="217">
        <f>SUM(G338)</f>
        <v>0</v>
      </c>
    </row>
    <row r="337" spans="1:7" x14ac:dyDescent="0.25">
      <c r="A337" s="223"/>
      <c r="B337" s="211" t="s">
        <v>76</v>
      </c>
      <c r="C337" s="211" t="s">
        <v>77</v>
      </c>
      <c r="D337" s="211" t="s">
        <v>78</v>
      </c>
      <c r="E337" s="212" t="s">
        <v>79</v>
      </c>
      <c r="F337" s="212" t="s">
        <v>80</v>
      </c>
      <c r="G337" s="212" t="s">
        <v>81</v>
      </c>
    </row>
    <row r="338" spans="1:7" x14ac:dyDescent="0.25">
      <c r="A338" s="283"/>
      <c r="B338" s="283" t="s">
        <v>343</v>
      </c>
      <c r="C338" s="231" t="s">
        <v>84</v>
      </c>
      <c r="D338" s="230" t="s">
        <v>1451</v>
      </c>
      <c r="E338" s="286">
        <v>3.5</v>
      </c>
      <c r="F338" s="286"/>
      <c r="G338" s="287">
        <f>+ROUND(E338*F338,2)</f>
        <v>0</v>
      </c>
    </row>
    <row r="339" spans="1:7" ht="25.5" x14ac:dyDescent="0.25">
      <c r="A339" s="338" t="s">
        <v>64</v>
      </c>
      <c r="B339" s="215"/>
      <c r="C339" s="216" t="s">
        <v>1302</v>
      </c>
      <c r="D339" s="224" t="s">
        <v>24</v>
      </c>
      <c r="E339" s="288"/>
      <c r="F339" s="288"/>
      <c r="G339" s="217">
        <f>SUM(G341:G343)</f>
        <v>0</v>
      </c>
    </row>
    <row r="340" spans="1:7" x14ac:dyDescent="0.25">
      <c r="A340" s="340"/>
      <c r="B340" s="228" t="s">
        <v>76</v>
      </c>
      <c r="C340" s="228" t="s">
        <v>77</v>
      </c>
      <c r="D340" s="228" t="s">
        <v>78</v>
      </c>
      <c r="E340" s="229" t="s">
        <v>79</v>
      </c>
      <c r="F340" s="229" t="s">
        <v>80</v>
      </c>
      <c r="G340" s="229" t="s">
        <v>81</v>
      </c>
    </row>
    <row r="341" spans="1:7" ht="38.25" x14ac:dyDescent="0.25">
      <c r="A341" s="283"/>
      <c r="B341" s="283" t="s">
        <v>418</v>
      </c>
      <c r="C341" s="231" t="s">
        <v>1530</v>
      </c>
      <c r="D341" s="230" t="s">
        <v>1451</v>
      </c>
      <c r="E341" s="286">
        <v>0.19320000000000001</v>
      </c>
      <c r="F341" s="286"/>
      <c r="G341" s="287">
        <f>+ROUND(E341*F341,2)</f>
        <v>0</v>
      </c>
    </row>
    <row r="342" spans="1:7" ht="38.25" x14ac:dyDescent="0.25">
      <c r="A342" s="283"/>
      <c r="B342" s="283" t="s">
        <v>419</v>
      </c>
      <c r="C342" s="231" t="s">
        <v>1531</v>
      </c>
      <c r="D342" s="230" t="s">
        <v>1451</v>
      </c>
      <c r="E342" s="286">
        <v>3.0000000000000001E-3</v>
      </c>
      <c r="F342" s="286"/>
      <c r="G342" s="287">
        <f>+ROUND(E342*F342,2)</f>
        <v>0</v>
      </c>
    </row>
    <row r="343" spans="1:7" x14ac:dyDescent="0.25">
      <c r="A343" s="283"/>
      <c r="B343" s="283" t="s">
        <v>343</v>
      </c>
      <c r="C343" s="231" t="s">
        <v>84</v>
      </c>
      <c r="D343" s="230" t="s">
        <v>1451</v>
      </c>
      <c r="E343" s="286">
        <v>8.0000000000000002E-3</v>
      </c>
      <c r="F343" s="286"/>
      <c r="G343" s="287">
        <f>+ROUND(E343*F343,2)</f>
        <v>0</v>
      </c>
    </row>
    <row r="344" spans="1:7" ht="38.25" x14ac:dyDescent="0.25">
      <c r="A344" s="338" t="s">
        <v>65</v>
      </c>
      <c r="B344" s="215"/>
      <c r="C344" s="216" t="s">
        <v>1125</v>
      </c>
      <c r="D344" s="224" t="s">
        <v>24</v>
      </c>
      <c r="E344" s="288"/>
      <c r="F344" s="288"/>
      <c r="G344" s="217">
        <f>SUM(G346)</f>
        <v>0</v>
      </c>
    </row>
    <row r="345" spans="1:7" x14ac:dyDescent="0.25">
      <c r="A345" s="223"/>
      <c r="B345" s="211" t="s">
        <v>76</v>
      </c>
      <c r="C345" s="211" t="s">
        <v>77</v>
      </c>
      <c r="D345" s="211" t="s">
        <v>78</v>
      </c>
      <c r="E345" s="212" t="s">
        <v>79</v>
      </c>
      <c r="F345" s="212" t="s">
        <v>80</v>
      </c>
      <c r="G345" s="212" t="s">
        <v>81</v>
      </c>
    </row>
    <row r="346" spans="1:7" x14ac:dyDescent="0.25">
      <c r="A346" s="283"/>
      <c r="B346" s="283" t="s">
        <v>343</v>
      </c>
      <c r="C346" s="231" t="s">
        <v>84</v>
      </c>
      <c r="D346" s="230" t="s">
        <v>1451</v>
      </c>
      <c r="E346" s="286">
        <v>2.1</v>
      </c>
      <c r="F346" s="286"/>
      <c r="G346" s="287">
        <f>+ROUND(E346*F346,2)</f>
        <v>0</v>
      </c>
    </row>
    <row r="347" spans="1:7" ht="63.75" x14ac:dyDescent="0.25">
      <c r="A347" s="338" t="s">
        <v>66</v>
      </c>
      <c r="B347" s="215"/>
      <c r="C347" s="216" t="s">
        <v>1303</v>
      </c>
      <c r="D347" s="224" t="s">
        <v>24</v>
      </c>
      <c r="E347" s="288"/>
      <c r="F347" s="288"/>
      <c r="G347" s="217">
        <f>SUM(G349:G352)</f>
        <v>0</v>
      </c>
    </row>
    <row r="348" spans="1:7" x14ac:dyDescent="0.25">
      <c r="A348" s="223"/>
      <c r="B348" s="211" t="s">
        <v>76</v>
      </c>
      <c r="C348" s="211" t="s">
        <v>77</v>
      </c>
      <c r="D348" s="211" t="s">
        <v>78</v>
      </c>
      <c r="E348" s="212" t="s">
        <v>79</v>
      </c>
      <c r="F348" s="212" t="s">
        <v>80</v>
      </c>
      <c r="G348" s="212" t="s">
        <v>81</v>
      </c>
    </row>
    <row r="349" spans="1:7" x14ac:dyDescent="0.25">
      <c r="A349" s="283"/>
      <c r="B349" s="283" t="s">
        <v>343</v>
      </c>
      <c r="C349" s="231" t="s">
        <v>84</v>
      </c>
      <c r="D349" s="230" t="s">
        <v>1451</v>
      </c>
      <c r="E349" s="286">
        <v>0.59670000000000001</v>
      </c>
      <c r="F349" s="286"/>
      <c r="G349" s="287">
        <f>+ROUND(E349*F349,2)</f>
        <v>0</v>
      </c>
    </row>
    <row r="350" spans="1:7" ht="38.25" x14ac:dyDescent="0.25">
      <c r="A350" s="283"/>
      <c r="B350" s="283" t="s">
        <v>416</v>
      </c>
      <c r="C350" s="231" t="s">
        <v>1528</v>
      </c>
      <c r="D350" s="230" t="s">
        <v>415</v>
      </c>
      <c r="E350" s="286">
        <v>1.4250000000000001E-2</v>
      </c>
      <c r="F350" s="286"/>
      <c r="G350" s="287">
        <f>+ROUND(E350*F350,2)</f>
        <v>0</v>
      </c>
    </row>
    <row r="351" spans="1:7" ht="25.5" x14ac:dyDescent="0.25">
      <c r="A351" s="283"/>
      <c r="B351" s="283" t="s">
        <v>422</v>
      </c>
      <c r="C351" s="231" t="s">
        <v>1532</v>
      </c>
      <c r="D351" s="230" t="s">
        <v>415</v>
      </c>
      <c r="E351" s="286">
        <v>1.54E-2</v>
      </c>
      <c r="F351" s="286"/>
      <c r="G351" s="287">
        <f>+ROUND(E351*F351,2)</f>
        <v>0</v>
      </c>
    </row>
    <row r="352" spans="1:7" ht="25.5" x14ac:dyDescent="0.25">
      <c r="A352" s="283"/>
      <c r="B352" s="283" t="s">
        <v>423</v>
      </c>
      <c r="C352" s="231" t="s">
        <v>1533</v>
      </c>
      <c r="D352" s="230" t="s">
        <v>415</v>
      </c>
      <c r="E352" s="286">
        <v>0.1283</v>
      </c>
      <c r="F352" s="286"/>
      <c r="G352" s="287">
        <f>+ROUND(E352*F352,2)</f>
        <v>0</v>
      </c>
    </row>
    <row r="353" spans="1:7" ht="25.5" x14ac:dyDescent="0.25">
      <c r="A353" s="338" t="s">
        <v>67</v>
      </c>
      <c r="B353" s="215"/>
      <c r="C353" s="216" t="s">
        <v>1304</v>
      </c>
      <c r="D353" s="224" t="s">
        <v>98</v>
      </c>
      <c r="E353" s="288"/>
      <c r="F353" s="288"/>
      <c r="G353" s="217">
        <f>SUM(G355:G356)</f>
        <v>0</v>
      </c>
    </row>
    <row r="354" spans="1:7" x14ac:dyDescent="0.25">
      <c r="A354" s="223"/>
      <c r="B354" s="211" t="s">
        <v>76</v>
      </c>
      <c r="C354" s="211" t="s">
        <v>77</v>
      </c>
      <c r="D354" s="211" t="s">
        <v>78</v>
      </c>
      <c r="E354" s="212" t="s">
        <v>79</v>
      </c>
      <c r="F354" s="212" t="s">
        <v>80</v>
      </c>
      <c r="G354" s="212" t="s">
        <v>81</v>
      </c>
    </row>
    <row r="355" spans="1:7" x14ac:dyDescent="0.25">
      <c r="A355" s="341"/>
      <c r="B355" s="341" t="s">
        <v>343</v>
      </c>
      <c r="C355" s="213" t="s">
        <v>84</v>
      </c>
      <c r="D355" s="222" t="s">
        <v>1451</v>
      </c>
      <c r="E355" s="342">
        <v>2</v>
      </c>
      <c r="F355" s="342"/>
      <c r="G355" s="343">
        <f>+ROUND(E355*F355,2)</f>
        <v>0</v>
      </c>
    </row>
    <row r="356" spans="1:7" ht="25.5" x14ac:dyDescent="0.25">
      <c r="A356" s="341"/>
      <c r="B356" s="341" t="s">
        <v>424</v>
      </c>
      <c r="C356" s="213" t="s">
        <v>1534</v>
      </c>
      <c r="D356" s="222" t="s">
        <v>1211</v>
      </c>
      <c r="E356" s="342">
        <v>1.05</v>
      </c>
      <c r="F356" s="342"/>
      <c r="G356" s="343">
        <f>+ROUND(E356*F356,2)</f>
        <v>0</v>
      </c>
    </row>
    <row r="357" spans="1:7" ht="25.5" x14ac:dyDescent="0.25">
      <c r="A357" s="338" t="s">
        <v>33</v>
      </c>
      <c r="B357" s="215"/>
      <c r="C357" s="216" t="s">
        <v>1305</v>
      </c>
      <c r="D357" s="224" t="s">
        <v>98</v>
      </c>
      <c r="E357" s="288"/>
      <c r="F357" s="288"/>
      <c r="G357" s="217">
        <f>SUM(G359:G362)</f>
        <v>0</v>
      </c>
    </row>
    <row r="358" spans="1:7" x14ac:dyDescent="0.25">
      <c r="A358" s="223"/>
      <c r="B358" s="211" t="s">
        <v>76</v>
      </c>
      <c r="C358" s="211" t="s">
        <v>77</v>
      </c>
      <c r="D358" s="211" t="s">
        <v>78</v>
      </c>
      <c r="E358" s="212" t="s">
        <v>79</v>
      </c>
      <c r="F358" s="212" t="s">
        <v>80</v>
      </c>
      <c r="G358" s="212" t="s">
        <v>81</v>
      </c>
    </row>
    <row r="359" spans="1:7" x14ac:dyDescent="0.25">
      <c r="A359" s="283"/>
      <c r="B359" s="283" t="s">
        <v>343</v>
      </c>
      <c r="C359" s="231" t="s">
        <v>84</v>
      </c>
      <c r="D359" s="230" t="s">
        <v>1451</v>
      </c>
      <c r="E359" s="286">
        <v>10</v>
      </c>
      <c r="F359" s="286"/>
      <c r="G359" s="287">
        <f>+ROUND(E359*F359,2)</f>
        <v>0</v>
      </c>
    </row>
    <row r="360" spans="1:7" ht="25.5" x14ac:dyDescent="0.25">
      <c r="A360" s="283"/>
      <c r="B360" s="283" t="s">
        <v>372</v>
      </c>
      <c r="C360" s="231" t="s">
        <v>1487</v>
      </c>
      <c r="D360" s="230" t="s">
        <v>1211</v>
      </c>
      <c r="E360" s="286">
        <v>0.57999999999999996</v>
      </c>
      <c r="F360" s="286"/>
      <c r="G360" s="287">
        <f>+ROUND(E360*F360,2)</f>
        <v>0</v>
      </c>
    </row>
    <row r="361" spans="1:7" x14ac:dyDescent="0.25">
      <c r="A361" s="283"/>
      <c r="B361" s="283" t="s">
        <v>373</v>
      </c>
      <c r="C361" s="231" t="s">
        <v>1488</v>
      </c>
      <c r="D361" s="230" t="s">
        <v>184</v>
      </c>
      <c r="E361" s="286">
        <v>210</v>
      </c>
      <c r="F361" s="286"/>
      <c r="G361" s="287">
        <f>+ROUND(E361*F361,2)</f>
        <v>0</v>
      </c>
    </row>
    <row r="362" spans="1:7" ht="25.5" x14ac:dyDescent="0.25">
      <c r="A362" s="283"/>
      <c r="B362" s="283" t="s">
        <v>424</v>
      </c>
      <c r="C362" s="231" t="s">
        <v>1534</v>
      </c>
      <c r="D362" s="230" t="s">
        <v>1211</v>
      </c>
      <c r="E362" s="286">
        <v>0.95</v>
      </c>
      <c r="F362" s="286"/>
      <c r="G362" s="287">
        <f>+ROUND(E362*F362,2)</f>
        <v>0</v>
      </c>
    </row>
    <row r="363" spans="1:7" ht="25.5" x14ac:dyDescent="0.25">
      <c r="A363" s="338" t="s">
        <v>68</v>
      </c>
      <c r="B363" s="215"/>
      <c r="C363" s="216" t="s">
        <v>1306</v>
      </c>
      <c r="D363" s="224" t="s">
        <v>24</v>
      </c>
      <c r="E363" s="288"/>
      <c r="F363" s="288"/>
      <c r="G363" s="217">
        <f>SUM(G365:G381)</f>
        <v>0</v>
      </c>
    </row>
    <row r="364" spans="1:7" x14ac:dyDescent="0.25">
      <c r="A364" s="223"/>
      <c r="B364" s="211" t="s">
        <v>76</v>
      </c>
      <c r="C364" s="211" t="s">
        <v>77</v>
      </c>
      <c r="D364" s="211" t="s">
        <v>78</v>
      </c>
      <c r="E364" s="212" t="s">
        <v>79</v>
      </c>
      <c r="F364" s="212" t="s">
        <v>80</v>
      </c>
      <c r="G364" s="212" t="s">
        <v>81</v>
      </c>
    </row>
    <row r="365" spans="1:7" ht="25.5" x14ac:dyDescent="0.25">
      <c r="A365" s="283"/>
      <c r="B365" s="283" t="s">
        <v>425</v>
      </c>
      <c r="C365" s="231" t="s">
        <v>1535</v>
      </c>
      <c r="D365" s="230" t="s">
        <v>1451</v>
      </c>
      <c r="E365" s="286">
        <v>0.65</v>
      </c>
      <c r="F365" s="286"/>
      <c r="G365" s="287">
        <f t="shared" ref="G365:G381" si="55">+ROUND(E365*F365,2)</f>
        <v>0</v>
      </c>
    </row>
    <row r="366" spans="1:7" x14ac:dyDescent="0.25">
      <c r="A366" s="283"/>
      <c r="B366" s="283" t="s">
        <v>426</v>
      </c>
      <c r="C366" s="231" t="s">
        <v>1536</v>
      </c>
      <c r="D366" s="230" t="s">
        <v>1451</v>
      </c>
      <c r="E366" s="286">
        <v>7</v>
      </c>
      <c r="F366" s="286"/>
      <c r="G366" s="287">
        <f t="shared" si="55"/>
        <v>0</v>
      </c>
    </row>
    <row r="367" spans="1:7" x14ac:dyDescent="0.25">
      <c r="A367" s="283"/>
      <c r="B367" s="283" t="s">
        <v>427</v>
      </c>
      <c r="C367" s="231" t="s">
        <v>1537</v>
      </c>
      <c r="D367" s="230" t="s">
        <v>1451</v>
      </c>
      <c r="E367" s="286">
        <v>7</v>
      </c>
      <c r="F367" s="286"/>
      <c r="G367" s="287">
        <f t="shared" si="55"/>
        <v>0</v>
      </c>
    </row>
    <row r="368" spans="1:7" x14ac:dyDescent="0.25">
      <c r="A368" s="283"/>
      <c r="B368" s="283" t="s">
        <v>370</v>
      </c>
      <c r="C368" s="231" t="s">
        <v>1486</v>
      </c>
      <c r="D368" s="230" t="s">
        <v>1451</v>
      </c>
      <c r="E368" s="286">
        <v>17.55</v>
      </c>
      <c r="F368" s="286"/>
      <c r="G368" s="287">
        <f t="shared" si="55"/>
        <v>0</v>
      </c>
    </row>
    <row r="369" spans="1:7" x14ac:dyDescent="0.25">
      <c r="A369" s="283"/>
      <c r="B369" s="283" t="s">
        <v>371</v>
      </c>
      <c r="C369" s="231" t="s">
        <v>88</v>
      </c>
      <c r="D369" s="230" t="s">
        <v>1451</v>
      </c>
      <c r="E369" s="286">
        <v>4.6399999999999997</v>
      </c>
      <c r="F369" s="286"/>
      <c r="G369" s="287">
        <f t="shared" si="55"/>
        <v>0</v>
      </c>
    </row>
    <row r="370" spans="1:7" x14ac:dyDescent="0.25">
      <c r="A370" s="283"/>
      <c r="B370" s="283" t="s">
        <v>343</v>
      </c>
      <c r="C370" s="231" t="s">
        <v>84</v>
      </c>
      <c r="D370" s="230" t="s">
        <v>1451</v>
      </c>
      <c r="E370" s="286">
        <v>10.92</v>
      </c>
      <c r="F370" s="286"/>
      <c r="G370" s="287">
        <f t="shared" si="55"/>
        <v>0</v>
      </c>
    </row>
    <row r="371" spans="1:7" x14ac:dyDescent="0.25">
      <c r="A371" s="283"/>
      <c r="B371" s="283" t="s">
        <v>428</v>
      </c>
      <c r="C371" s="231" t="s">
        <v>1538</v>
      </c>
      <c r="D371" s="230" t="s">
        <v>1451</v>
      </c>
      <c r="E371" s="286">
        <v>17.55</v>
      </c>
      <c r="F371" s="286"/>
      <c r="G371" s="287">
        <f t="shared" si="55"/>
        <v>0</v>
      </c>
    </row>
    <row r="372" spans="1:7" x14ac:dyDescent="0.25">
      <c r="A372" s="283"/>
      <c r="B372" s="283" t="s">
        <v>429</v>
      </c>
      <c r="C372" s="231" t="s">
        <v>1539</v>
      </c>
      <c r="D372" s="230" t="s">
        <v>184</v>
      </c>
      <c r="E372" s="286">
        <v>55</v>
      </c>
      <c r="F372" s="286"/>
      <c r="G372" s="287">
        <f t="shared" si="55"/>
        <v>0</v>
      </c>
    </row>
    <row r="373" spans="1:7" x14ac:dyDescent="0.25">
      <c r="A373" s="283"/>
      <c r="B373" s="283" t="s">
        <v>430</v>
      </c>
      <c r="C373" s="231" t="s">
        <v>1540</v>
      </c>
      <c r="D373" s="230" t="s">
        <v>184</v>
      </c>
      <c r="E373" s="286">
        <v>22</v>
      </c>
      <c r="F373" s="286"/>
      <c r="G373" s="287">
        <f t="shared" si="55"/>
        <v>0</v>
      </c>
    </row>
    <row r="374" spans="1:7" ht="25.5" x14ac:dyDescent="0.25">
      <c r="A374" s="283"/>
      <c r="B374" s="283" t="s">
        <v>431</v>
      </c>
      <c r="C374" s="231" t="s">
        <v>1541</v>
      </c>
      <c r="D374" s="230" t="s">
        <v>184</v>
      </c>
      <c r="E374" s="286">
        <v>2.5</v>
      </c>
      <c r="F374" s="286"/>
      <c r="G374" s="287">
        <f t="shared" si="55"/>
        <v>0</v>
      </c>
    </row>
    <row r="375" spans="1:7" ht="25.5" x14ac:dyDescent="0.25">
      <c r="A375" s="283"/>
      <c r="B375" s="283" t="s">
        <v>432</v>
      </c>
      <c r="C375" s="231" t="s">
        <v>1542</v>
      </c>
      <c r="D375" s="230" t="s">
        <v>1211</v>
      </c>
      <c r="E375" s="286">
        <v>0.54</v>
      </c>
      <c r="F375" s="286"/>
      <c r="G375" s="287">
        <f t="shared" si="55"/>
        <v>0</v>
      </c>
    </row>
    <row r="376" spans="1:7" ht="25.5" x14ac:dyDescent="0.25">
      <c r="A376" s="283"/>
      <c r="B376" s="283" t="s">
        <v>387</v>
      </c>
      <c r="C376" s="231" t="s">
        <v>1500</v>
      </c>
      <c r="D376" s="230" t="s">
        <v>78</v>
      </c>
      <c r="E376" s="286">
        <v>1.140496</v>
      </c>
      <c r="F376" s="286"/>
      <c r="G376" s="287">
        <f t="shared" si="55"/>
        <v>0</v>
      </c>
    </row>
    <row r="377" spans="1:7" x14ac:dyDescent="0.25">
      <c r="A377" s="283"/>
      <c r="B377" s="283" t="s">
        <v>373</v>
      </c>
      <c r="C377" s="231" t="s">
        <v>1488</v>
      </c>
      <c r="D377" s="230" t="s">
        <v>184</v>
      </c>
      <c r="E377" s="286">
        <v>340</v>
      </c>
      <c r="F377" s="286"/>
      <c r="G377" s="287">
        <f t="shared" si="55"/>
        <v>0</v>
      </c>
    </row>
    <row r="378" spans="1:7" x14ac:dyDescent="0.25">
      <c r="A378" s="283"/>
      <c r="B378" s="283" t="s">
        <v>433</v>
      </c>
      <c r="C378" s="231" t="s">
        <v>1543</v>
      </c>
      <c r="D378" s="230" t="s">
        <v>263</v>
      </c>
      <c r="E378" s="286">
        <v>1.2</v>
      </c>
      <c r="F378" s="286"/>
      <c r="G378" s="287">
        <f t="shared" si="55"/>
        <v>0</v>
      </c>
    </row>
    <row r="379" spans="1:7" ht="25.5" x14ac:dyDescent="0.25">
      <c r="A379" s="283"/>
      <c r="B379" s="283" t="s">
        <v>434</v>
      </c>
      <c r="C379" s="231" t="s">
        <v>1544</v>
      </c>
      <c r="D379" s="230" t="s">
        <v>1211</v>
      </c>
      <c r="E379" s="286">
        <v>0.12</v>
      </c>
      <c r="F379" s="286"/>
      <c r="G379" s="287">
        <f t="shared" si="55"/>
        <v>0</v>
      </c>
    </row>
    <row r="380" spans="1:7" ht="25.5" x14ac:dyDescent="0.25">
      <c r="A380" s="283"/>
      <c r="B380" s="283" t="s">
        <v>424</v>
      </c>
      <c r="C380" s="231" t="s">
        <v>1534</v>
      </c>
      <c r="D380" s="230" t="s">
        <v>1211</v>
      </c>
      <c r="E380" s="286">
        <v>0.81</v>
      </c>
      <c r="F380" s="286"/>
      <c r="G380" s="287">
        <f t="shared" si="55"/>
        <v>0</v>
      </c>
    </row>
    <row r="381" spans="1:7" x14ac:dyDescent="0.25">
      <c r="A381" s="283"/>
      <c r="B381" s="283" t="s">
        <v>435</v>
      </c>
      <c r="C381" s="231" t="s">
        <v>1545</v>
      </c>
      <c r="D381" s="230" t="s">
        <v>184</v>
      </c>
      <c r="E381" s="286">
        <v>2.52</v>
      </c>
      <c r="F381" s="286"/>
      <c r="G381" s="287">
        <f t="shared" si="55"/>
        <v>0</v>
      </c>
    </row>
    <row r="382" spans="1:7" ht="51" x14ac:dyDescent="0.25">
      <c r="A382" s="338" t="s">
        <v>69</v>
      </c>
      <c r="B382" s="215"/>
      <c r="C382" s="216" t="s">
        <v>1307</v>
      </c>
      <c r="D382" s="224" t="s">
        <v>97</v>
      </c>
      <c r="E382" s="288"/>
      <c r="F382" s="288"/>
      <c r="G382" s="217">
        <f>SUM(G384:G390)</f>
        <v>0</v>
      </c>
    </row>
    <row r="383" spans="1:7" x14ac:dyDescent="0.25">
      <c r="A383" s="223"/>
      <c r="B383" s="211" t="s">
        <v>76</v>
      </c>
      <c r="C383" s="211" t="s">
        <v>77</v>
      </c>
      <c r="D383" s="211" t="s">
        <v>78</v>
      </c>
      <c r="E383" s="212" t="s">
        <v>79</v>
      </c>
      <c r="F383" s="212" t="s">
        <v>80</v>
      </c>
      <c r="G383" s="212" t="s">
        <v>81</v>
      </c>
    </row>
    <row r="384" spans="1:7" x14ac:dyDescent="0.25">
      <c r="A384" s="283"/>
      <c r="B384" s="283" t="s">
        <v>340</v>
      </c>
      <c r="C384" s="231" t="s">
        <v>1455</v>
      </c>
      <c r="D384" s="230" t="s">
        <v>1451</v>
      </c>
      <c r="E384" s="286">
        <v>1.2</v>
      </c>
      <c r="F384" s="286"/>
      <c r="G384" s="287">
        <f t="shared" ref="G384:G390" si="56">+ROUND(E384*F384,2)</f>
        <v>0</v>
      </c>
    </row>
    <row r="385" spans="1:7" x14ac:dyDescent="0.25">
      <c r="A385" s="283"/>
      <c r="B385" s="283" t="s">
        <v>428</v>
      </c>
      <c r="C385" s="231" t="s">
        <v>1538</v>
      </c>
      <c r="D385" s="230" t="s">
        <v>1451</v>
      </c>
      <c r="E385" s="286">
        <v>0.4</v>
      </c>
      <c r="F385" s="286"/>
      <c r="G385" s="287">
        <f t="shared" si="56"/>
        <v>0</v>
      </c>
    </row>
    <row r="386" spans="1:7" ht="38.25" x14ac:dyDescent="0.25">
      <c r="A386" s="283"/>
      <c r="B386" s="283" t="s">
        <v>344</v>
      </c>
      <c r="C386" s="231" t="s">
        <v>1457</v>
      </c>
      <c r="D386" s="230" t="s">
        <v>1458</v>
      </c>
      <c r="E386" s="286">
        <v>0.22</v>
      </c>
      <c r="F386" s="286"/>
      <c r="G386" s="287">
        <f t="shared" si="56"/>
        <v>0</v>
      </c>
    </row>
    <row r="387" spans="1:7" x14ac:dyDescent="0.25">
      <c r="A387" s="283"/>
      <c r="B387" s="283" t="s">
        <v>433</v>
      </c>
      <c r="C387" s="231" t="s">
        <v>1543</v>
      </c>
      <c r="D387" s="230" t="s">
        <v>263</v>
      </c>
      <c r="E387" s="286">
        <v>0.1</v>
      </c>
      <c r="F387" s="286"/>
      <c r="G387" s="287">
        <f t="shared" si="56"/>
        <v>0</v>
      </c>
    </row>
    <row r="388" spans="1:7" ht="25.5" x14ac:dyDescent="0.25">
      <c r="A388" s="283"/>
      <c r="B388" s="283" t="s">
        <v>348</v>
      </c>
      <c r="C388" s="231" t="s">
        <v>1463</v>
      </c>
      <c r="D388" s="230" t="s">
        <v>187</v>
      </c>
      <c r="E388" s="286">
        <v>0.3</v>
      </c>
      <c r="F388" s="286"/>
      <c r="G388" s="287">
        <f t="shared" si="56"/>
        <v>0</v>
      </c>
    </row>
    <row r="389" spans="1:7" ht="25.5" x14ac:dyDescent="0.25">
      <c r="A389" s="283"/>
      <c r="B389" s="283" t="s">
        <v>394</v>
      </c>
      <c r="C389" s="231" t="s">
        <v>1507</v>
      </c>
      <c r="D389" s="230" t="s">
        <v>187</v>
      </c>
      <c r="E389" s="286">
        <v>0.3</v>
      </c>
      <c r="F389" s="286"/>
      <c r="G389" s="287">
        <f t="shared" si="56"/>
        <v>0</v>
      </c>
    </row>
    <row r="390" spans="1:7" x14ac:dyDescent="0.25">
      <c r="A390" s="283"/>
      <c r="B390" s="283" t="s">
        <v>396</v>
      </c>
      <c r="C390" s="231" t="s">
        <v>1509</v>
      </c>
      <c r="D390" s="230" t="s">
        <v>184</v>
      </c>
      <c r="E390" s="286">
        <v>0.2</v>
      </c>
      <c r="F390" s="286"/>
      <c r="G390" s="287">
        <f t="shared" si="56"/>
        <v>0</v>
      </c>
    </row>
    <row r="391" spans="1:7" ht="51" x14ac:dyDescent="0.25">
      <c r="A391" s="338" t="s">
        <v>70</v>
      </c>
      <c r="B391" s="215"/>
      <c r="C391" s="216" t="s">
        <v>1308</v>
      </c>
      <c r="D391" s="224" t="s">
        <v>338</v>
      </c>
      <c r="E391" s="288"/>
      <c r="F391" s="288"/>
      <c r="G391" s="217">
        <f>SUM(G393:G396)</f>
        <v>0</v>
      </c>
    </row>
    <row r="392" spans="1:7" x14ac:dyDescent="0.25">
      <c r="A392" s="223"/>
      <c r="B392" s="211" t="s">
        <v>76</v>
      </c>
      <c r="C392" s="211" t="s">
        <v>77</v>
      </c>
      <c r="D392" s="211" t="s">
        <v>78</v>
      </c>
      <c r="E392" s="212" t="s">
        <v>79</v>
      </c>
      <c r="F392" s="212" t="s">
        <v>80</v>
      </c>
      <c r="G392" s="212" t="s">
        <v>81</v>
      </c>
    </row>
    <row r="393" spans="1:7" x14ac:dyDescent="0.25">
      <c r="A393" s="283"/>
      <c r="B393" s="283" t="s">
        <v>371</v>
      </c>
      <c r="C393" s="231" t="s">
        <v>88</v>
      </c>
      <c r="D393" s="230" t="s">
        <v>1451</v>
      </c>
      <c r="E393" s="286">
        <v>0.8</v>
      </c>
      <c r="F393" s="286"/>
      <c r="G393" s="287">
        <f>+ROUND(E393*F393,2)</f>
        <v>0</v>
      </c>
    </row>
    <row r="394" spans="1:7" x14ac:dyDescent="0.25">
      <c r="A394" s="283"/>
      <c r="B394" s="283" t="s">
        <v>343</v>
      </c>
      <c r="C394" s="231" t="s">
        <v>84</v>
      </c>
      <c r="D394" s="230" t="s">
        <v>1451</v>
      </c>
      <c r="E394" s="286">
        <v>0.8</v>
      </c>
      <c r="F394" s="286"/>
      <c r="G394" s="287">
        <f>+ROUND(E394*F394,2)</f>
        <v>0</v>
      </c>
    </row>
    <row r="395" spans="1:7" ht="25.5" x14ac:dyDescent="0.25">
      <c r="A395" s="283"/>
      <c r="B395" s="283" t="s">
        <v>474</v>
      </c>
      <c r="C395" s="231" t="s">
        <v>1546</v>
      </c>
      <c r="D395" s="230" t="s">
        <v>78</v>
      </c>
      <c r="E395" s="286">
        <v>23.36</v>
      </c>
      <c r="F395" s="286"/>
      <c r="G395" s="287">
        <f>+ROUND(E395*F395,2)</f>
        <v>0</v>
      </c>
    </row>
    <row r="396" spans="1:7" ht="38.25" x14ac:dyDescent="0.25">
      <c r="A396" s="283"/>
      <c r="B396" s="283" t="s">
        <v>1162</v>
      </c>
      <c r="C396" s="231" t="s">
        <v>1163</v>
      </c>
      <c r="D396" s="230" t="s">
        <v>1159</v>
      </c>
      <c r="E396" s="286">
        <v>1.0999999999999999E-2</v>
      </c>
      <c r="F396" s="286"/>
      <c r="G396" s="287">
        <f>+ROUND(E396*F396,2)</f>
        <v>0</v>
      </c>
    </row>
    <row r="397" spans="1:7" ht="38.25" x14ac:dyDescent="0.25">
      <c r="A397" s="338" t="s">
        <v>71</v>
      </c>
      <c r="B397" s="215"/>
      <c r="C397" s="216" t="s">
        <v>1309</v>
      </c>
      <c r="D397" s="224" t="s">
        <v>338</v>
      </c>
      <c r="E397" s="288"/>
      <c r="F397" s="288"/>
      <c r="G397" s="217">
        <f>SUM(G399:G402)</f>
        <v>0</v>
      </c>
    </row>
    <row r="398" spans="1:7" x14ac:dyDescent="0.25">
      <c r="A398" s="223"/>
      <c r="B398" s="211" t="s">
        <v>76</v>
      </c>
      <c r="C398" s="211" t="s">
        <v>77</v>
      </c>
      <c r="D398" s="211" t="s">
        <v>78</v>
      </c>
      <c r="E398" s="212" t="s">
        <v>79</v>
      </c>
      <c r="F398" s="212" t="s">
        <v>80</v>
      </c>
      <c r="G398" s="212" t="s">
        <v>81</v>
      </c>
    </row>
    <row r="399" spans="1:7" x14ac:dyDescent="0.25">
      <c r="A399" s="283"/>
      <c r="B399" s="283" t="s">
        <v>437</v>
      </c>
      <c r="C399" s="231" t="s">
        <v>1547</v>
      </c>
      <c r="D399" s="230" t="s">
        <v>1451</v>
      </c>
      <c r="E399" s="286">
        <v>0.315</v>
      </c>
      <c r="F399" s="286"/>
      <c r="G399" s="287">
        <f>+ROUND(E399*F399,2)</f>
        <v>0</v>
      </c>
    </row>
    <row r="400" spans="1:7" x14ac:dyDescent="0.25">
      <c r="A400" s="283"/>
      <c r="B400" s="283" t="s">
        <v>343</v>
      </c>
      <c r="C400" s="231" t="s">
        <v>84</v>
      </c>
      <c r="D400" s="230" t="s">
        <v>1451</v>
      </c>
      <c r="E400" s="286">
        <v>0.105</v>
      </c>
      <c r="F400" s="286"/>
      <c r="G400" s="287">
        <f>+ROUND(E400*F400,2)</f>
        <v>0</v>
      </c>
    </row>
    <row r="401" spans="1:7" x14ac:dyDescent="0.25">
      <c r="A401" s="283"/>
      <c r="B401" s="283" t="s">
        <v>438</v>
      </c>
      <c r="C401" s="231" t="s">
        <v>1548</v>
      </c>
      <c r="D401" s="230" t="s">
        <v>184</v>
      </c>
      <c r="E401" s="286">
        <v>0.44</v>
      </c>
      <c r="F401" s="286"/>
      <c r="G401" s="287">
        <f>+ROUND(E401*F401,2)</f>
        <v>0</v>
      </c>
    </row>
    <row r="402" spans="1:7" x14ac:dyDescent="0.25">
      <c r="A402" s="283"/>
      <c r="B402" s="283" t="s">
        <v>439</v>
      </c>
      <c r="C402" s="231" t="s">
        <v>1549</v>
      </c>
      <c r="D402" s="230" t="s">
        <v>78</v>
      </c>
      <c r="E402" s="286">
        <v>1.4999999999999999E-2</v>
      </c>
      <c r="F402" s="286"/>
      <c r="G402" s="287">
        <f>+ROUND(E402*F402,2)</f>
        <v>0</v>
      </c>
    </row>
    <row r="403" spans="1:7" ht="38.25" x14ac:dyDescent="0.25">
      <c r="A403" s="338" t="s">
        <v>72</v>
      </c>
      <c r="B403" s="215"/>
      <c r="C403" s="216" t="s">
        <v>1310</v>
      </c>
      <c r="D403" s="224" t="s">
        <v>24</v>
      </c>
      <c r="E403" s="288"/>
      <c r="F403" s="288"/>
      <c r="G403" s="217">
        <f>SUM(G405:G409)</f>
        <v>0</v>
      </c>
    </row>
    <row r="404" spans="1:7" x14ac:dyDescent="0.25">
      <c r="A404" s="223"/>
      <c r="B404" s="211" t="s">
        <v>76</v>
      </c>
      <c r="C404" s="211" t="s">
        <v>77</v>
      </c>
      <c r="D404" s="211" t="s">
        <v>78</v>
      </c>
      <c r="E404" s="212" t="s">
        <v>79</v>
      </c>
      <c r="F404" s="212" t="s">
        <v>80</v>
      </c>
      <c r="G404" s="212" t="s">
        <v>81</v>
      </c>
    </row>
    <row r="405" spans="1:7" x14ac:dyDescent="0.25">
      <c r="A405" s="283"/>
      <c r="B405" s="283" t="s">
        <v>371</v>
      </c>
      <c r="C405" s="231" t="s">
        <v>88</v>
      </c>
      <c r="D405" s="230" t="s">
        <v>1451</v>
      </c>
      <c r="E405" s="286">
        <v>7</v>
      </c>
      <c r="F405" s="286"/>
      <c r="G405" s="287">
        <f>+ROUND(E405*F405,2)</f>
        <v>0</v>
      </c>
    </row>
    <row r="406" spans="1:7" x14ac:dyDescent="0.25">
      <c r="A406" s="283"/>
      <c r="B406" s="283" t="s">
        <v>343</v>
      </c>
      <c r="C406" s="231" t="s">
        <v>84</v>
      </c>
      <c r="D406" s="230" t="s">
        <v>1451</v>
      </c>
      <c r="E406" s="286">
        <v>10</v>
      </c>
      <c r="F406" s="286"/>
      <c r="G406" s="287">
        <f>+ROUND(E406*F406,2)</f>
        <v>0</v>
      </c>
    </row>
    <row r="407" spans="1:7" ht="25.5" x14ac:dyDescent="0.25">
      <c r="A407" s="283"/>
      <c r="B407" s="283" t="s">
        <v>372</v>
      </c>
      <c r="C407" s="231" t="s">
        <v>1487</v>
      </c>
      <c r="D407" s="230" t="s">
        <v>1211</v>
      </c>
      <c r="E407" s="286">
        <v>0.33650000000000002</v>
      </c>
      <c r="F407" s="286"/>
      <c r="G407" s="287">
        <f>+ROUND(E407*F407,2)</f>
        <v>0</v>
      </c>
    </row>
    <row r="408" spans="1:7" x14ac:dyDescent="0.25">
      <c r="A408" s="283"/>
      <c r="B408" s="283" t="s">
        <v>373</v>
      </c>
      <c r="C408" s="231" t="s">
        <v>1488</v>
      </c>
      <c r="D408" s="230" t="s">
        <v>184</v>
      </c>
      <c r="E408" s="286">
        <v>67.47</v>
      </c>
      <c r="F408" s="286"/>
      <c r="G408" s="287">
        <f>+ROUND(E408*F408,2)</f>
        <v>0</v>
      </c>
    </row>
    <row r="409" spans="1:7" ht="63.75" x14ac:dyDescent="0.25">
      <c r="A409" s="283"/>
      <c r="B409" s="283" t="s">
        <v>440</v>
      </c>
      <c r="C409" s="231" t="s">
        <v>1550</v>
      </c>
      <c r="D409" s="230" t="s">
        <v>1211</v>
      </c>
      <c r="E409" s="286">
        <v>1.2</v>
      </c>
      <c r="F409" s="286"/>
      <c r="G409" s="287">
        <f>+ROUND(E409*F409,2)</f>
        <v>0</v>
      </c>
    </row>
    <row r="410" spans="1:7" ht="25.5" x14ac:dyDescent="0.25">
      <c r="A410" s="338" t="s">
        <v>197</v>
      </c>
      <c r="B410" s="215"/>
      <c r="C410" s="216" t="s">
        <v>1311</v>
      </c>
      <c r="D410" s="224" t="s">
        <v>19</v>
      </c>
      <c r="E410" s="288"/>
      <c r="F410" s="288"/>
      <c r="G410" s="217">
        <f>SUM(G412:G417)</f>
        <v>0</v>
      </c>
    </row>
    <row r="411" spans="1:7" x14ac:dyDescent="0.25">
      <c r="A411" s="223"/>
      <c r="B411" s="211" t="s">
        <v>76</v>
      </c>
      <c r="C411" s="211" t="s">
        <v>77</v>
      </c>
      <c r="D411" s="211" t="s">
        <v>78</v>
      </c>
      <c r="E411" s="212" t="s">
        <v>79</v>
      </c>
      <c r="F411" s="212" t="s">
        <v>80</v>
      </c>
      <c r="G411" s="212" t="s">
        <v>81</v>
      </c>
    </row>
    <row r="412" spans="1:7" x14ac:dyDescent="0.25">
      <c r="A412" s="283"/>
      <c r="B412" s="283" t="s">
        <v>442</v>
      </c>
      <c r="C412" s="231" t="s">
        <v>1551</v>
      </c>
      <c r="D412" s="230" t="s">
        <v>1451</v>
      </c>
      <c r="E412" s="286">
        <v>1.1000000000000001</v>
      </c>
      <c r="F412" s="286"/>
      <c r="G412" s="287">
        <f t="shared" ref="G412:G417" si="57">+ROUND(E412*F412,2)</f>
        <v>0</v>
      </c>
    </row>
    <row r="413" spans="1:7" x14ac:dyDescent="0.25">
      <c r="A413" s="283"/>
      <c r="B413" s="283" t="s">
        <v>443</v>
      </c>
      <c r="C413" s="231" t="s">
        <v>1452</v>
      </c>
      <c r="D413" s="230" t="s">
        <v>1451</v>
      </c>
      <c r="E413" s="286">
        <v>1.1000000000000001</v>
      </c>
      <c r="F413" s="286"/>
      <c r="G413" s="287">
        <f t="shared" si="57"/>
        <v>0</v>
      </c>
    </row>
    <row r="414" spans="1:7" ht="25.5" x14ac:dyDescent="0.25">
      <c r="A414" s="283"/>
      <c r="B414" s="283" t="s">
        <v>432</v>
      </c>
      <c r="C414" s="231" t="s">
        <v>1542</v>
      </c>
      <c r="D414" s="230" t="s">
        <v>1211</v>
      </c>
      <c r="E414" s="286">
        <v>5.0000000000000001E-3</v>
      </c>
      <c r="F414" s="286"/>
      <c r="G414" s="287">
        <f t="shared" si="57"/>
        <v>0</v>
      </c>
    </row>
    <row r="415" spans="1:7" x14ac:dyDescent="0.25">
      <c r="A415" s="283"/>
      <c r="B415" s="283" t="s">
        <v>373</v>
      </c>
      <c r="C415" s="231" t="s">
        <v>1488</v>
      </c>
      <c r="D415" s="230" t="s">
        <v>184</v>
      </c>
      <c r="E415" s="286">
        <v>0.5</v>
      </c>
      <c r="F415" s="286"/>
      <c r="G415" s="287">
        <f t="shared" si="57"/>
        <v>0</v>
      </c>
    </row>
    <row r="416" spans="1:7" x14ac:dyDescent="0.25">
      <c r="A416" s="283"/>
      <c r="B416" s="283" t="s">
        <v>444</v>
      </c>
      <c r="C416" s="231" t="s">
        <v>1552</v>
      </c>
      <c r="D416" s="230" t="s">
        <v>184</v>
      </c>
      <c r="E416" s="286">
        <v>0.01</v>
      </c>
      <c r="F416" s="286"/>
      <c r="G416" s="287">
        <f t="shared" si="57"/>
        <v>0</v>
      </c>
    </row>
    <row r="417" spans="1:7" x14ac:dyDescent="0.25">
      <c r="A417" s="283"/>
      <c r="B417" s="283" t="s">
        <v>445</v>
      </c>
      <c r="C417" s="231" t="s">
        <v>1553</v>
      </c>
      <c r="D417" s="230" t="s">
        <v>78</v>
      </c>
      <c r="E417" s="286">
        <v>1</v>
      </c>
      <c r="F417" s="286"/>
      <c r="G417" s="287">
        <f t="shared" si="57"/>
        <v>0</v>
      </c>
    </row>
    <row r="418" spans="1:7" ht="63.75" x14ac:dyDescent="0.25">
      <c r="A418" s="338" t="s">
        <v>196</v>
      </c>
      <c r="B418" s="215"/>
      <c r="C418" s="216" t="s">
        <v>1312</v>
      </c>
      <c r="D418" s="224" t="s">
        <v>19</v>
      </c>
      <c r="E418" s="288"/>
      <c r="F418" s="288"/>
      <c r="G418" s="217">
        <f>SUM(G420:G430)</f>
        <v>0</v>
      </c>
    </row>
    <row r="419" spans="1:7" x14ac:dyDescent="0.25">
      <c r="A419" s="223"/>
      <c r="B419" s="211" t="s">
        <v>76</v>
      </c>
      <c r="C419" s="211" t="s">
        <v>77</v>
      </c>
      <c r="D419" s="211" t="s">
        <v>78</v>
      </c>
      <c r="E419" s="212" t="s">
        <v>79</v>
      </c>
      <c r="F419" s="212" t="s">
        <v>80</v>
      </c>
      <c r="G419" s="212" t="s">
        <v>81</v>
      </c>
    </row>
    <row r="420" spans="1:7" x14ac:dyDescent="0.25">
      <c r="A420" s="283"/>
      <c r="B420" s="283" t="s">
        <v>382</v>
      </c>
      <c r="C420" s="231" t="s">
        <v>95</v>
      </c>
      <c r="D420" s="230" t="s">
        <v>1451</v>
      </c>
      <c r="E420" s="286">
        <v>2.75</v>
      </c>
      <c r="F420" s="286"/>
      <c r="G420" s="287">
        <f t="shared" ref="G420:G430" si="58">+ROUND(E420*F420,2)</f>
        <v>0</v>
      </c>
    </row>
    <row r="421" spans="1:7" x14ac:dyDescent="0.25">
      <c r="A421" s="283"/>
      <c r="B421" s="283" t="s">
        <v>447</v>
      </c>
      <c r="C421" s="231" t="s">
        <v>1554</v>
      </c>
      <c r="D421" s="230" t="s">
        <v>1451</v>
      </c>
      <c r="E421" s="286">
        <v>2</v>
      </c>
      <c r="F421" s="286"/>
      <c r="G421" s="287">
        <f t="shared" si="58"/>
        <v>0</v>
      </c>
    </row>
    <row r="422" spans="1:7" x14ac:dyDescent="0.25">
      <c r="A422" s="283"/>
      <c r="B422" s="283" t="s">
        <v>444</v>
      </c>
      <c r="C422" s="231" t="s">
        <v>1552</v>
      </c>
      <c r="D422" s="230" t="s">
        <v>184</v>
      </c>
      <c r="E422" s="286">
        <v>0.2</v>
      </c>
      <c r="F422" s="286"/>
      <c r="G422" s="287">
        <f t="shared" si="58"/>
        <v>0</v>
      </c>
    </row>
    <row r="423" spans="1:7" x14ac:dyDescent="0.25">
      <c r="A423" s="283"/>
      <c r="B423" s="283" t="s">
        <v>448</v>
      </c>
      <c r="C423" s="231" t="s">
        <v>1555</v>
      </c>
      <c r="D423" s="230" t="s">
        <v>78</v>
      </c>
      <c r="E423" s="286">
        <v>8.4000000000000005E-2</v>
      </c>
      <c r="F423" s="286"/>
      <c r="G423" s="287">
        <f t="shared" si="58"/>
        <v>0</v>
      </c>
    </row>
    <row r="424" spans="1:7" ht="38.25" x14ac:dyDescent="0.25">
      <c r="A424" s="283"/>
      <c r="B424" s="283" t="s">
        <v>449</v>
      </c>
      <c r="C424" s="231" t="s">
        <v>1556</v>
      </c>
      <c r="D424" s="230" t="s">
        <v>78</v>
      </c>
      <c r="E424" s="286">
        <v>2</v>
      </c>
      <c r="F424" s="286"/>
      <c r="G424" s="287">
        <f t="shared" si="58"/>
        <v>0</v>
      </c>
    </row>
    <row r="425" spans="1:7" ht="25.5" x14ac:dyDescent="0.25">
      <c r="A425" s="283"/>
      <c r="B425" s="283" t="s">
        <v>450</v>
      </c>
      <c r="C425" s="231" t="s">
        <v>1557</v>
      </c>
      <c r="D425" s="230" t="s">
        <v>184</v>
      </c>
      <c r="E425" s="286">
        <v>0.05</v>
      </c>
      <c r="F425" s="286"/>
      <c r="G425" s="287">
        <f t="shared" si="58"/>
        <v>0</v>
      </c>
    </row>
    <row r="426" spans="1:7" ht="25.5" x14ac:dyDescent="0.25">
      <c r="A426" s="283"/>
      <c r="B426" s="283" t="s">
        <v>398</v>
      </c>
      <c r="C426" s="231" t="s">
        <v>1511</v>
      </c>
      <c r="D426" s="230" t="s">
        <v>78</v>
      </c>
      <c r="E426" s="286">
        <v>1</v>
      </c>
      <c r="F426" s="286"/>
      <c r="G426" s="287">
        <f t="shared" si="58"/>
        <v>0</v>
      </c>
    </row>
    <row r="427" spans="1:7" ht="25.5" x14ac:dyDescent="0.25">
      <c r="A427" s="283"/>
      <c r="B427" s="283" t="s">
        <v>451</v>
      </c>
      <c r="C427" s="231" t="s">
        <v>1558</v>
      </c>
      <c r="D427" s="230" t="s">
        <v>78</v>
      </c>
      <c r="E427" s="286">
        <v>1</v>
      </c>
      <c r="F427" s="286"/>
      <c r="G427" s="287">
        <f t="shared" si="58"/>
        <v>0</v>
      </c>
    </row>
    <row r="428" spans="1:7" ht="25.5" x14ac:dyDescent="0.25">
      <c r="A428" s="283"/>
      <c r="B428" s="283" t="s">
        <v>400</v>
      </c>
      <c r="C428" s="231" t="s">
        <v>1513</v>
      </c>
      <c r="D428" s="230" t="s">
        <v>78</v>
      </c>
      <c r="E428" s="286">
        <v>1</v>
      </c>
      <c r="F428" s="286"/>
      <c r="G428" s="287">
        <f t="shared" si="58"/>
        <v>0</v>
      </c>
    </row>
    <row r="429" spans="1:7" ht="38.25" x14ac:dyDescent="0.25">
      <c r="A429" s="283"/>
      <c r="B429" s="283" t="s">
        <v>406</v>
      </c>
      <c r="C429" s="231" t="s">
        <v>1519</v>
      </c>
      <c r="D429" s="230" t="s">
        <v>78</v>
      </c>
      <c r="E429" s="286">
        <v>1</v>
      </c>
      <c r="F429" s="286"/>
      <c r="G429" s="287">
        <f t="shared" si="58"/>
        <v>0</v>
      </c>
    </row>
    <row r="430" spans="1:7" ht="25.5" x14ac:dyDescent="0.25">
      <c r="A430" s="283"/>
      <c r="B430" s="283" t="s">
        <v>409</v>
      </c>
      <c r="C430" s="231" t="s">
        <v>1522</v>
      </c>
      <c r="D430" s="230" t="s">
        <v>78</v>
      </c>
      <c r="E430" s="286">
        <v>1</v>
      </c>
      <c r="F430" s="286"/>
      <c r="G430" s="287">
        <f t="shared" si="58"/>
        <v>0</v>
      </c>
    </row>
    <row r="431" spans="1:7" ht="25.5" x14ac:dyDescent="0.25">
      <c r="A431" s="338" t="s">
        <v>201</v>
      </c>
      <c r="B431" s="215"/>
      <c r="C431" s="216" t="s">
        <v>1313</v>
      </c>
      <c r="D431" s="224" t="s">
        <v>338</v>
      </c>
      <c r="E431" s="288"/>
      <c r="F431" s="288"/>
      <c r="G431" s="217">
        <f>SUM(G433:G436)</f>
        <v>0</v>
      </c>
    </row>
    <row r="432" spans="1:7" x14ac:dyDescent="0.25">
      <c r="A432" s="223"/>
      <c r="B432" s="211" t="s">
        <v>76</v>
      </c>
      <c r="C432" s="211" t="s">
        <v>77</v>
      </c>
      <c r="D432" s="211" t="s">
        <v>78</v>
      </c>
      <c r="E432" s="212" t="s">
        <v>79</v>
      </c>
      <c r="F432" s="212" t="s">
        <v>80</v>
      </c>
      <c r="G432" s="212" t="s">
        <v>81</v>
      </c>
    </row>
    <row r="433" spans="1:7" x14ac:dyDescent="0.25">
      <c r="A433" s="283"/>
      <c r="B433" s="283" t="s">
        <v>443</v>
      </c>
      <c r="C433" s="231" t="s">
        <v>1452</v>
      </c>
      <c r="D433" s="230" t="s">
        <v>1451</v>
      </c>
      <c r="E433" s="286">
        <v>0.45</v>
      </c>
      <c r="F433" s="286"/>
      <c r="G433" s="287">
        <f>+ROUND(E433*F433,2)</f>
        <v>0</v>
      </c>
    </row>
    <row r="434" spans="1:7" x14ac:dyDescent="0.25">
      <c r="A434" s="283"/>
      <c r="B434" s="283" t="s">
        <v>453</v>
      </c>
      <c r="C434" s="231" t="s">
        <v>1559</v>
      </c>
      <c r="D434" s="230" t="s">
        <v>1451</v>
      </c>
      <c r="E434" s="286">
        <v>0.45</v>
      </c>
      <c r="F434" s="286"/>
      <c r="G434" s="287">
        <f>+ROUND(E434*F434,2)</f>
        <v>0</v>
      </c>
    </row>
    <row r="435" spans="1:7" ht="25.5" x14ac:dyDescent="0.25">
      <c r="A435" s="283"/>
      <c r="B435" s="283" t="s">
        <v>454</v>
      </c>
      <c r="C435" s="231" t="s">
        <v>1560</v>
      </c>
      <c r="D435" s="230" t="s">
        <v>1458</v>
      </c>
      <c r="E435" s="286">
        <v>1</v>
      </c>
      <c r="F435" s="286"/>
      <c r="G435" s="287">
        <f>+ROUND(E435*F435,2)</f>
        <v>0</v>
      </c>
    </row>
    <row r="436" spans="1:7" x14ac:dyDescent="0.25">
      <c r="A436" s="283"/>
      <c r="B436" s="283" t="s">
        <v>455</v>
      </c>
      <c r="C436" s="231" t="s">
        <v>1561</v>
      </c>
      <c r="D436" s="230" t="s">
        <v>184</v>
      </c>
      <c r="E436" s="286">
        <v>1.6</v>
      </c>
      <c r="F436" s="286"/>
      <c r="G436" s="287">
        <f>+ROUND(E436*F436,2)</f>
        <v>0</v>
      </c>
    </row>
    <row r="437" spans="1:7" ht="25.5" x14ac:dyDescent="0.25">
      <c r="A437" s="338" t="s">
        <v>202</v>
      </c>
      <c r="B437" s="215"/>
      <c r="C437" s="216" t="s">
        <v>1314</v>
      </c>
      <c r="D437" s="224" t="s">
        <v>97</v>
      </c>
      <c r="E437" s="288"/>
      <c r="F437" s="288"/>
      <c r="G437" s="217">
        <f>SUM(G439:G442)</f>
        <v>0</v>
      </c>
    </row>
    <row r="438" spans="1:7" x14ac:dyDescent="0.25">
      <c r="A438" s="223"/>
      <c r="B438" s="211" t="s">
        <v>76</v>
      </c>
      <c r="C438" s="211" t="s">
        <v>77</v>
      </c>
      <c r="D438" s="211" t="s">
        <v>78</v>
      </c>
      <c r="E438" s="212" t="s">
        <v>79</v>
      </c>
      <c r="F438" s="212" t="s">
        <v>80</v>
      </c>
      <c r="G438" s="212" t="s">
        <v>81</v>
      </c>
    </row>
    <row r="439" spans="1:7" x14ac:dyDescent="0.25">
      <c r="A439" s="283"/>
      <c r="B439" s="283" t="s">
        <v>443</v>
      </c>
      <c r="C439" s="231" t="s">
        <v>1452</v>
      </c>
      <c r="D439" s="230" t="s">
        <v>1451</v>
      </c>
      <c r="E439" s="286">
        <v>0.45</v>
      </c>
      <c r="F439" s="286"/>
      <c r="G439" s="287">
        <f>+ROUND(E439*F439,2)</f>
        <v>0</v>
      </c>
    </row>
    <row r="440" spans="1:7" x14ac:dyDescent="0.25">
      <c r="A440" s="283"/>
      <c r="B440" s="283" t="s">
        <v>453</v>
      </c>
      <c r="C440" s="231" t="s">
        <v>1559</v>
      </c>
      <c r="D440" s="230" t="s">
        <v>1451</v>
      </c>
      <c r="E440" s="286">
        <v>0.45</v>
      </c>
      <c r="F440" s="286"/>
      <c r="G440" s="287">
        <f>+ROUND(E440*F440,2)</f>
        <v>0</v>
      </c>
    </row>
    <row r="441" spans="1:7" x14ac:dyDescent="0.25">
      <c r="A441" s="283"/>
      <c r="B441" s="283" t="s">
        <v>455</v>
      </c>
      <c r="C441" s="231" t="s">
        <v>1561</v>
      </c>
      <c r="D441" s="230" t="s">
        <v>184</v>
      </c>
      <c r="E441" s="286">
        <v>1.5</v>
      </c>
      <c r="F441" s="286"/>
      <c r="G441" s="287">
        <f>+ROUND(E441*F441,2)</f>
        <v>0</v>
      </c>
    </row>
    <row r="442" spans="1:7" ht="25.5" x14ac:dyDescent="0.25">
      <c r="A442" s="283"/>
      <c r="B442" s="283" t="s">
        <v>456</v>
      </c>
      <c r="C442" s="231" t="s">
        <v>1562</v>
      </c>
      <c r="D442" s="230" t="s">
        <v>1458</v>
      </c>
      <c r="E442" s="286">
        <v>1</v>
      </c>
      <c r="F442" s="286"/>
      <c r="G442" s="287">
        <f>+ROUND(E442*F442,2)</f>
        <v>0</v>
      </c>
    </row>
    <row r="443" spans="1:7" ht="38.25" x14ac:dyDescent="0.25">
      <c r="A443" s="338" t="s">
        <v>177</v>
      </c>
      <c r="B443" s="215"/>
      <c r="C443" s="216" t="s">
        <v>1315</v>
      </c>
      <c r="D443" s="224" t="s">
        <v>19</v>
      </c>
      <c r="E443" s="288"/>
      <c r="F443" s="288"/>
      <c r="G443" s="217">
        <f>SUM(G445:G447)</f>
        <v>0</v>
      </c>
    </row>
    <row r="444" spans="1:7" x14ac:dyDescent="0.25">
      <c r="A444" s="223"/>
      <c r="B444" s="211" t="s">
        <v>76</v>
      </c>
      <c r="C444" s="211" t="s">
        <v>77</v>
      </c>
      <c r="D444" s="211" t="s">
        <v>78</v>
      </c>
      <c r="E444" s="212" t="s">
        <v>79</v>
      </c>
      <c r="F444" s="212" t="s">
        <v>80</v>
      </c>
      <c r="G444" s="212" t="s">
        <v>81</v>
      </c>
    </row>
    <row r="445" spans="1:7" x14ac:dyDescent="0.25">
      <c r="A445" s="283"/>
      <c r="B445" s="283" t="s">
        <v>426</v>
      </c>
      <c r="C445" s="231" t="s">
        <v>1536</v>
      </c>
      <c r="D445" s="230" t="s">
        <v>1451</v>
      </c>
      <c r="E445" s="286">
        <v>1.3</v>
      </c>
      <c r="F445" s="286"/>
      <c r="G445" s="287">
        <f>+ROUND(E445*F445,2)</f>
        <v>0</v>
      </c>
    </row>
    <row r="446" spans="1:7" x14ac:dyDescent="0.25">
      <c r="A446" s="283"/>
      <c r="B446" s="283" t="s">
        <v>340</v>
      </c>
      <c r="C446" s="231" t="s">
        <v>1455</v>
      </c>
      <c r="D446" s="230" t="s">
        <v>1451</v>
      </c>
      <c r="E446" s="286">
        <v>1.3</v>
      </c>
      <c r="F446" s="286"/>
      <c r="G446" s="287">
        <f>+ROUND(E446*F446,2)</f>
        <v>0</v>
      </c>
    </row>
    <row r="447" spans="1:7" ht="25.5" x14ac:dyDescent="0.25">
      <c r="A447" s="283"/>
      <c r="B447" s="283" t="s">
        <v>390</v>
      </c>
      <c r="C447" s="231" t="s">
        <v>1503</v>
      </c>
      <c r="D447" s="230" t="s">
        <v>1460</v>
      </c>
      <c r="E447" s="286">
        <v>1</v>
      </c>
      <c r="F447" s="286"/>
      <c r="G447" s="287">
        <f>+ROUND(E447*F447,2)</f>
        <v>0</v>
      </c>
    </row>
    <row r="448" spans="1:7" ht="89.25" x14ac:dyDescent="0.25">
      <c r="A448" s="338" t="s">
        <v>198</v>
      </c>
      <c r="B448" s="215"/>
      <c r="C448" s="216" t="s">
        <v>1316</v>
      </c>
      <c r="D448" s="224" t="s">
        <v>19</v>
      </c>
      <c r="E448" s="288"/>
      <c r="F448" s="288"/>
      <c r="G448" s="217">
        <f>SUM(G450:G458)</f>
        <v>0</v>
      </c>
    </row>
    <row r="449" spans="1:7" x14ac:dyDescent="0.25">
      <c r="A449" s="223"/>
      <c r="B449" s="211" t="s">
        <v>76</v>
      </c>
      <c r="C449" s="211" t="s">
        <v>77</v>
      </c>
      <c r="D449" s="211" t="s">
        <v>78</v>
      </c>
      <c r="E449" s="212" t="s">
        <v>79</v>
      </c>
      <c r="F449" s="212" t="s">
        <v>80</v>
      </c>
      <c r="G449" s="212" t="s">
        <v>81</v>
      </c>
    </row>
    <row r="450" spans="1:7" x14ac:dyDescent="0.25">
      <c r="A450" s="283"/>
      <c r="B450" s="283" t="s">
        <v>382</v>
      </c>
      <c r="C450" s="231" t="s">
        <v>95</v>
      </c>
      <c r="D450" s="230" t="s">
        <v>1451</v>
      </c>
      <c r="E450" s="286">
        <v>1.5</v>
      </c>
      <c r="F450" s="286"/>
      <c r="G450" s="287">
        <f t="shared" ref="G450:G458" si="59">+ROUND(E450*F450,2)</f>
        <v>0</v>
      </c>
    </row>
    <row r="451" spans="1:7" x14ac:dyDescent="0.25">
      <c r="A451" s="283"/>
      <c r="B451" s="283" t="s">
        <v>371</v>
      </c>
      <c r="C451" s="231" t="s">
        <v>88</v>
      </c>
      <c r="D451" s="230" t="s">
        <v>1451</v>
      </c>
      <c r="E451" s="286">
        <v>2</v>
      </c>
      <c r="F451" s="286"/>
      <c r="G451" s="287">
        <f t="shared" si="59"/>
        <v>0</v>
      </c>
    </row>
    <row r="452" spans="1:7" x14ac:dyDescent="0.25">
      <c r="A452" s="283"/>
      <c r="B452" s="283" t="s">
        <v>343</v>
      </c>
      <c r="C452" s="231" t="s">
        <v>84</v>
      </c>
      <c r="D452" s="230" t="s">
        <v>1451</v>
      </c>
      <c r="E452" s="286">
        <v>2</v>
      </c>
      <c r="F452" s="286"/>
      <c r="G452" s="287">
        <f t="shared" si="59"/>
        <v>0</v>
      </c>
    </row>
    <row r="453" spans="1:7" x14ac:dyDescent="0.25">
      <c r="A453" s="283"/>
      <c r="B453" s="283" t="s">
        <v>447</v>
      </c>
      <c r="C453" s="231" t="s">
        <v>1554</v>
      </c>
      <c r="D453" s="230" t="s">
        <v>1451</v>
      </c>
      <c r="E453" s="286">
        <v>1.5</v>
      </c>
      <c r="F453" s="286"/>
      <c r="G453" s="287">
        <f t="shared" si="59"/>
        <v>0</v>
      </c>
    </row>
    <row r="454" spans="1:7" ht="25.5" x14ac:dyDescent="0.25">
      <c r="A454" s="283"/>
      <c r="B454" s="283" t="s">
        <v>459</v>
      </c>
      <c r="C454" s="231" t="s">
        <v>1563</v>
      </c>
      <c r="D454" s="230" t="s">
        <v>78</v>
      </c>
      <c r="E454" s="286">
        <v>1</v>
      </c>
      <c r="F454" s="286"/>
      <c r="G454" s="287">
        <f t="shared" si="59"/>
        <v>0</v>
      </c>
    </row>
    <row r="455" spans="1:7" x14ac:dyDescent="0.25">
      <c r="A455" s="283"/>
      <c r="B455" s="283" t="s">
        <v>448</v>
      </c>
      <c r="C455" s="231" t="s">
        <v>1555</v>
      </c>
      <c r="D455" s="230" t="s">
        <v>78</v>
      </c>
      <c r="E455" s="286">
        <v>0.113</v>
      </c>
      <c r="F455" s="286"/>
      <c r="G455" s="287">
        <f t="shared" si="59"/>
        <v>0</v>
      </c>
    </row>
    <row r="456" spans="1:7" ht="25.5" x14ac:dyDescent="0.25">
      <c r="A456" s="283"/>
      <c r="B456" s="283" t="s">
        <v>451</v>
      </c>
      <c r="C456" s="231" t="s">
        <v>1558</v>
      </c>
      <c r="D456" s="230" t="s">
        <v>78</v>
      </c>
      <c r="E456" s="286">
        <v>1</v>
      </c>
      <c r="F456" s="286"/>
      <c r="G456" s="287">
        <f t="shared" si="59"/>
        <v>0</v>
      </c>
    </row>
    <row r="457" spans="1:7" ht="38.25" x14ac:dyDescent="0.25">
      <c r="A457" s="283"/>
      <c r="B457" s="283" t="s">
        <v>460</v>
      </c>
      <c r="C457" s="231" t="s">
        <v>1564</v>
      </c>
      <c r="D457" s="230" t="s">
        <v>78</v>
      </c>
      <c r="E457" s="286">
        <v>1</v>
      </c>
      <c r="F457" s="286"/>
      <c r="G457" s="287">
        <f t="shared" si="59"/>
        <v>0</v>
      </c>
    </row>
    <row r="458" spans="1:7" ht="25.5" x14ac:dyDescent="0.25">
      <c r="A458" s="283"/>
      <c r="B458" s="283" t="s">
        <v>461</v>
      </c>
      <c r="C458" s="231" t="s">
        <v>1565</v>
      </c>
      <c r="D458" s="230" t="s">
        <v>78</v>
      </c>
      <c r="E458" s="286">
        <v>1</v>
      </c>
      <c r="F458" s="286"/>
      <c r="G458" s="287">
        <f t="shared" si="59"/>
        <v>0</v>
      </c>
    </row>
    <row r="459" spans="1:7" ht="38.25" x14ac:dyDescent="0.25">
      <c r="A459" s="338" t="s">
        <v>176</v>
      </c>
      <c r="B459" s="215"/>
      <c r="C459" s="216" t="s">
        <v>1317</v>
      </c>
      <c r="D459" s="224" t="s">
        <v>19</v>
      </c>
      <c r="E459" s="288"/>
      <c r="F459" s="288"/>
      <c r="G459" s="217">
        <f>SUM(G461:G462)</f>
        <v>0</v>
      </c>
    </row>
    <row r="460" spans="1:7" x14ac:dyDescent="0.25">
      <c r="A460" s="223"/>
      <c r="B460" s="211" t="s">
        <v>76</v>
      </c>
      <c r="C460" s="211" t="s">
        <v>77</v>
      </c>
      <c r="D460" s="211" t="s">
        <v>78</v>
      </c>
      <c r="E460" s="212" t="s">
        <v>79</v>
      </c>
      <c r="F460" s="212" t="s">
        <v>80</v>
      </c>
      <c r="G460" s="212" t="s">
        <v>81</v>
      </c>
    </row>
    <row r="461" spans="1:7" x14ac:dyDescent="0.25">
      <c r="A461" s="283"/>
      <c r="B461" s="283" t="s">
        <v>442</v>
      </c>
      <c r="C461" s="231" t="s">
        <v>1551</v>
      </c>
      <c r="D461" s="230" t="s">
        <v>1451</v>
      </c>
      <c r="E461" s="286">
        <v>1</v>
      </c>
      <c r="F461" s="286"/>
      <c r="G461" s="287">
        <f>+ROUND(E461*F461,2)</f>
        <v>0</v>
      </c>
    </row>
    <row r="462" spans="1:7" ht="25.5" x14ac:dyDescent="0.25">
      <c r="A462" s="283"/>
      <c r="B462" s="283" t="s">
        <v>463</v>
      </c>
      <c r="C462" s="231" t="s">
        <v>1566</v>
      </c>
      <c r="D462" s="230" t="s">
        <v>78</v>
      </c>
      <c r="E462" s="286">
        <v>1</v>
      </c>
      <c r="F462" s="286"/>
      <c r="G462" s="287">
        <f>+ROUND(E462*F462,2)</f>
        <v>0</v>
      </c>
    </row>
    <row r="463" spans="1:7" ht="25.5" x14ac:dyDescent="0.25">
      <c r="A463" s="338" t="s">
        <v>199</v>
      </c>
      <c r="B463" s="215"/>
      <c r="C463" s="216" t="s">
        <v>1318</v>
      </c>
      <c r="D463" s="224" t="s">
        <v>19</v>
      </c>
      <c r="E463" s="288"/>
      <c r="F463" s="288"/>
      <c r="G463" s="217">
        <f>SUM(G465:G466)</f>
        <v>0</v>
      </c>
    </row>
    <row r="464" spans="1:7" x14ac:dyDescent="0.25">
      <c r="A464" s="223"/>
      <c r="B464" s="211" t="s">
        <v>76</v>
      </c>
      <c r="C464" s="211" t="s">
        <v>77</v>
      </c>
      <c r="D464" s="211" t="s">
        <v>78</v>
      </c>
      <c r="E464" s="212" t="s">
        <v>79</v>
      </c>
      <c r="F464" s="212" t="s">
        <v>80</v>
      </c>
      <c r="G464" s="212" t="s">
        <v>81</v>
      </c>
    </row>
    <row r="465" spans="1:7" x14ac:dyDescent="0.25">
      <c r="A465" s="283"/>
      <c r="B465" s="283" t="s">
        <v>382</v>
      </c>
      <c r="C465" s="231" t="s">
        <v>95</v>
      </c>
      <c r="D465" s="230" t="s">
        <v>1451</v>
      </c>
      <c r="E465" s="286">
        <v>0.4</v>
      </c>
      <c r="F465" s="286"/>
      <c r="G465" s="287">
        <f>+ROUND(E465*F465,2)</f>
        <v>0</v>
      </c>
    </row>
    <row r="466" spans="1:7" x14ac:dyDescent="0.25">
      <c r="A466" s="283"/>
      <c r="B466" s="283" t="s">
        <v>402</v>
      </c>
      <c r="C466" s="231" t="s">
        <v>1515</v>
      </c>
      <c r="D466" s="230" t="s">
        <v>78</v>
      </c>
      <c r="E466" s="286">
        <v>1</v>
      </c>
      <c r="F466" s="286"/>
      <c r="G466" s="287">
        <f>+ROUND(E466*F466,2)</f>
        <v>0</v>
      </c>
    </row>
    <row r="467" spans="1:7" ht="63.75" x14ac:dyDescent="0.25">
      <c r="A467" s="338" t="s">
        <v>200</v>
      </c>
      <c r="B467" s="215"/>
      <c r="C467" s="216" t="s">
        <v>1319</v>
      </c>
      <c r="D467" s="224" t="s">
        <v>19</v>
      </c>
      <c r="E467" s="288"/>
      <c r="F467" s="288"/>
      <c r="G467" s="217">
        <f>SUM(G469:G475)</f>
        <v>0</v>
      </c>
    </row>
    <row r="468" spans="1:7" x14ac:dyDescent="0.25">
      <c r="A468" s="223"/>
      <c r="B468" s="211" t="s">
        <v>76</v>
      </c>
      <c r="C468" s="211" t="s">
        <v>77</v>
      </c>
      <c r="D468" s="211" t="s">
        <v>78</v>
      </c>
      <c r="E468" s="212" t="s">
        <v>79</v>
      </c>
      <c r="F468" s="212" t="s">
        <v>80</v>
      </c>
      <c r="G468" s="212" t="s">
        <v>81</v>
      </c>
    </row>
    <row r="469" spans="1:7" x14ac:dyDescent="0.25">
      <c r="A469" s="283"/>
      <c r="B469" s="283" t="s">
        <v>382</v>
      </c>
      <c r="C469" s="231" t="s">
        <v>95</v>
      </c>
      <c r="D469" s="230" t="s">
        <v>1451</v>
      </c>
      <c r="E469" s="286">
        <v>3.4</v>
      </c>
      <c r="F469" s="286"/>
      <c r="G469" s="287">
        <f t="shared" ref="G469:G475" si="60">+ROUND(E469*F469,2)</f>
        <v>0</v>
      </c>
    </row>
    <row r="470" spans="1:7" x14ac:dyDescent="0.25">
      <c r="A470" s="283"/>
      <c r="B470" s="283" t="s">
        <v>343</v>
      </c>
      <c r="C470" s="231" t="s">
        <v>84</v>
      </c>
      <c r="D470" s="230" t="s">
        <v>1451</v>
      </c>
      <c r="E470" s="286">
        <v>3</v>
      </c>
      <c r="F470" s="286"/>
      <c r="G470" s="287">
        <f t="shared" si="60"/>
        <v>0</v>
      </c>
    </row>
    <row r="471" spans="1:7" ht="25.5" x14ac:dyDescent="0.25">
      <c r="A471" s="283"/>
      <c r="B471" s="283" t="s">
        <v>466</v>
      </c>
      <c r="C471" s="231" t="s">
        <v>1567</v>
      </c>
      <c r="D471" s="230" t="s">
        <v>78</v>
      </c>
      <c r="E471" s="286">
        <v>1</v>
      </c>
      <c r="F471" s="286"/>
      <c r="G471" s="287">
        <f t="shared" si="60"/>
        <v>0</v>
      </c>
    </row>
    <row r="472" spans="1:7" ht="51" x14ac:dyDescent="0.25">
      <c r="A472" s="283"/>
      <c r="B472" s="283" t="s">
        <v>385</v>
      </c>
      <c r="C472" s="231" t="s">
        <v>1498</v>
      </c>
      <c r="D472" s="230" t="s">
        <v>78</v>
      </c>
      <c r="E472" s="286">
        <v>1</v>
      </c>
      <c r="F472" s="286"/>
      <c r="G472" s="287">
        <f t="shared" si="60"/>
        <v>0</v>
      </c>
    </row>
    <row r="473" spans="1:7" ht="38.25" x14ac:dyDescent="0.25">
      <c r="A473" s="283"/>
      <c r="B473" s="283" t="s">
        <v>449</v>
      </c>
      <c r="C473" s="231" t="s">
        <v>1556</v>
      </c>
      <c r="D473" s="230" t="s">
        <v>78</v>
      </c>
      <c r="E473" s="286">
        <v>4</v>
      </c>
      <c r="F473" s="286"/>
      <c r="G473" s="287">
        <f t="shared" si="60"/>
        <v>0</v>
      </c>
    </row>
    <row r="474" spans="1:7" ht="25.5" x14ac:dyDescent="0.25">
      <c r="A474" s="283"/>
      <c r="B474" s="283" t="s">
        <v>397</v>
      </c>
      <c r="C474" s="231" t="s">
        <v>1510</v>
      </c>
      <c r="D474" s="230" t="s">
        <v>78</v>
      </c>
      <c r="E474" s="286">
        <v>1</v>
      </c>
      <c r="F474" s="286"/>
      <c r="G474" s="287">
        <f t="shared" si="60"/>
        <v>0</v>
      </c>
    </row>
    <row r="475" spans="1:7" ht="25.5" x14ac:dyDescent="0.25">
      <c r="A475" s="283"/>
      <c r="B475" s="283" t="s">
        <v>405</v>
      </c>
      <c r="C475" s="231" t="s">
        <v>1518</v>
      </c>
      <c r="D475" s="230" t="s">
        <v>78</v>
      </c>
      <c r="E475" s="286">
        <v>1</v>
      </c>
      <c r="F475" s="286"/>
      <c r="G475" s="287">
        <f t="shared" si="60"/>
        <v>0</v>
      </c>
    </row>
    <row r="476" spans="1:7" ht="51" x14ac:dyDescent="0.25">
      <c r="A476" s="338" t="s">
        <v>174</v>
      </c>
      <c r="B476" s="215"/>
      <c r="C476" s="216" t="s">
        <v>1320</v>
      </c>
      <c r="D476" s="224" t="s">
        <v>338</v>
      </c>
      <c r="E476" s="288"/>
      <c r="F476" s="288"/>
      <c r="G476" s="217">
        <f>SUM(G478:G483)</f>
        <v>0</v>
      </c>
    </row>
    <row r="477" spans="1:7" x14ac:dyDescent="0.25">
      <c r="A477" s="223"/>
      <c r="B477" s="211" t="s">
        <v>76</v>
      </c>
      <c r="C477" s="211" t="s">
        <v>77</v>
      </c>
      <c r="D477" s="211" t="s">
        <v>78</v>
      </c>
      <c r="E477" s="212" t="s">
        <v>79</v>
      </c>
      <c r="F477" s="212" t="s">
        <v>80</v>
      </c>
      <c r="G477" s="212" t="s">
        <v>81</v>
      </c>
    </row>
    <row r="478" spans="1:7" ht="25.5" x14ac:dyDescent="0.25">
      <c r="A478" s="283"/>
      <c r="B478" s="283" t="s">
        <v>468</v>
      </c>
      <c r="C478" s="231" t="s">
        <v>1568</v>
      </c>
      <c r="D478" s="230" t="s">
        <v>1451</v>
      </c>
      <c r="E478" s="286">
        <v>0.4</v>
      </c>
      <c r="F478" s="286"/>
      <c r="G478" s="287">
        <f t="shared" ref="G478:G483" si="61">+ROUND(E478*F478,2)</f>
        <v>0</v>
      </c>
    </row>
    <row r="479" spans="1:7" x14ac:dyDescent="0.25">
      <c r="A479" s="283"/>
      <c r="B479" s="283" t="s">
        <v>343</v>
      </c>
      <c r="C479" s="231" t="s">
        <v>84</v>
      </c>
      <c r="D479" s="230" t="s">
        <v>1451</v>
      </c>
      <c r="E479" s="286">
        <v>0.91</v>
      </c>
      <c r="F479" s="286"/>
      <c r="G479" s="287">
        <f t="shared" si="61"/>
        <v>0</v>
      </c>
    </row>
    <row r="480" spans="1:7" ht="25.5" x14ac:dyDescent="0.25">
      <c r="A480" s="283"/>
      <c r="B480" s="283" t="s">
        <v>469</v>
      </c>
      <c r="C480" s="231" t="s">
        <v>1569</v>
      </c>
      <c r="D480" s="230" t="s">
        <v>1211</v>
      </c>
      <c r="E480" s="286">
        <v>2.3E-2</v>
      </c>
      <c r="F480" s="286"/>
      <c r="G480" s="287">
        <f t="shared" si="61"/>
        <v>0</v>
      </c>
    </row>
    <row r="481" spans="1:7" ht="25.5" x14ac:dyDescent="0.25">
      <c r="A481" s="283"/>
      <c r="B481" s="283" t="s">
        <v>372</v>
      </c>
      <c r="C481" s="231" t="s">
        <v>1487</v>
      </c>
      <c r="D481" s="230" t="s">
        <v>1211</v>
      </c>
      <c r="E481" s="286">
        <v>0.1</v>
      </c>
      <c r="F481" s="286"/>
      <c r="G481" s="287">
        <f t="shared" si="61"/>
        <v>0</v>
      </c>
    </row>
    <row r="482" spans="1:7" x14ac:dyDescent="0.25">
      <c r="A482" s="283"/>
      <c r="B482" s="283" t="s">
        <v>373</v>
      </c>
      <c r="C482" s="231" t="s">
        <v>1488</v>
      </c>
      <c r="D482" s="230" t="s">
        <v>184</v>
      </c>
      <c r="E482" s="286">
        <v>9.11</v>
      </c>
      <c r="F482" s="286"/>
      <c r="G482" s="287">
        <f t="shared" si="61"/>
        <v>0</v>
      </c>
    </row>
    <row r="483" spans="1:7" ht="38.25" x14ac:dyDescent="0.25">
      <c r="A483" s="283"/>
      <c r="B483" s="283" t="s">
        <v>470</v>
      </c>
      <c r="C483" s="231" t="s">
        <v>1570</v>
      </c>
      <c r="D483" s="230" t="s">
        <v>78</v>
      </c>
      <c r="E483" s="286">
        <v>42</v>
      </c>
      <c r="F483" s="286"/>
      <c r="G483" s="287">
        <f t="shared" si="61"/>
        <v>0</v>
      </c>
    </row>
    <row r="484" spans="1:7" ht="25.5" x14ac:dyDescent="0.25">
      <c r="A484" s="338" t="s">
        <v>195</v>
      </c>
      <c r="B484" s="215"/>
      <c r="C484" s="216" t="s">
        <v>1321</v>
      </c>
      <c r="D484" s="224" t="s">
        <v>19</v>
      </c>
      <c r="E484" s="288"/>
      <c r="F484" s="288"/>
      <c r="G484" s="217">
        <f>SUM(G486:G492)</f>
        <v>0</v>
      </c>
    </row>
    <row r="485" spans="1:7" x14ac:dyDescent="0.25">
      <c r="A485" s="223"/>
      <c r="B485" s="211" t="s">
        <v>76</v>
      </c>
      <c r="C485" s="211" t="s">
        <v>77</v>
      </c>
      <c r="D485" s="211" t="s">
        <v>78</v>
      </c>
      <c r="E485" s="212" t="s">
        <v>79</v>
      </c>
      <c r="F485" s="212" t="s">
        <v>80</v>
      </c>
      <c r="G485" s="212" t="s">
        <v>81</v>
      </c>
    </row>
    <row r="486" spans="1:7" x14ac:dyDescent="0.25">
      <c r="A486" s="283"/>
      <c r="B486" s="283" t="s">
        <v>371</v>
      </c>
      <c r="C486" s="231" t="s">
        <v>88</v>
      </c>
      <c r="D486" s="230" t="s">
        <v>1451</v>
      </c>
      <c r="E486" s="286">
        <v>3.63</v>
      </c>
      <c r="F486" s="286"/>
      <c r="G486" s="287">
        <f t="shared" ref="G486:G492" si="62">+ROUND(E486*F486,2)</f>
        <v>0</v>
      </c>
    </row>
    <row r="487" spans="1:7" x14ac:dyDescent="0.25">
      <c r="A487" s="283"/>
      <c r="B487" s="283" t="s">
        <v>343</v>
      </c>
      <c r="C487" s="231" t="s">
        <v>84</v>
      </c>
      <c r="D487" s="230" t="s">
        <v>1451</v>
      </c>
      <c r="E487" s="286">
        <v>11</v>
      </c>
      <c r="F487" s="286"/>
      <c r="G487" s="287">
        <f t="shared" si="62"/>
        <v>0</v>
      </c>
    </row>
    <row r="488" spans="1:7" x14ac:dyDescent="0.25">
      <c r="A488" s="283"/>
      <c r="B488" s="283" t="s">
        <v>472</v>
      </c>
      <c r="C488" s="231" t="s">
        <v>1571</v>
      </c>
      <c r="D488" s="230" t="s">
        <v>184</v>
      </c>
      <c r="E488" s="286">
        <v>2.5</v>
      </c>
      <c r="F488" s="286"/>
      <c r="G488" s="287">
        <f t="shared" si="62"/>
        <v>0</v>
      </c>
    </row>
    <row r="489" spans="1:7" ht="25.5" x14ac:dyDescent="0.25">
      <c r="A489" s="283"/>
      <c r="B489" s="283" t="s">
        <v>432</v>
      </c>
      <c r="C489" s="231" t="s">
        <v>1542</v>
      </c>
      <c r="D489" s="230" t="s">
        <v>1211</v>
      </c>
      <c r="E489" s="286">
        <v>0.25</v>
      </c>
      <c r="F489" s="286"/>
      <c r="G489" s="287">
        <f t="shared" si="62"/>
        <v>0</v>
      </c>
    </row>
    <row r="490" spans="1:7" ht="25.5" x14ac:dyDescent="0.25">
      <c r="A490" s="283"/>
      <c r="B490" s="283" t="s">
        <v>473</v>
      </c>
      <c r="C490" s="231" t="s">
        <v>1572</v>
      </c>
      <c r="D490" s="230" t="s">
        <v>181</v>
      </c>
      <c r="E490" s="286">
        <v>1.78</v>
      </c>
      <c r="F490" s="286"/>
      <c r="G490" s="287">
        <f t="shared" si="62"/>
        <v>0</v>
      </c>
    </row>
    <row r="491" spans="1:7" ht="25.5" x14ac:dyDescent="0.25">
      <c r="A491" s="283"/>
      <c r="B491" s="283" t="s">
        <v>395</v>
      </c>
      <c r="C491" s="231" t="s">
        <v>1508</v>
      </c>
      <c r="D491" s="230" t="s">
        <v>1211</v>
      </c>
      <c r="E491" s="286">
        <v>0.13</v>
      </c>
      <c r="F491" s="286"/>
      <c r="G491" s="287">
        <f t="shared" si="62"/>
        <v>0</v>
      </c>
    </row>
    <row r="492" spans="1:7" ht="25.5" x14ac:dyDescent="0.25">
      <c r="A492" s="283"/>
      <c r="B492" s="283" t="s">
        <v>474</v>
      </c>
      <c r="C492" s="231" t="s">
        <v>1546</v>
      </c>
      <c r="D492" s="230" t="s">
        <v>78</v>
      </c>
      <c r="E492" s="286">
        <v>72</v>
      </c>
      <c r="F492" s="286"/>
      <c r="G492" s="287">
        <f t="shared" si="62"/>
        <v>0</v>
      </c>
    </row>
    <row r="493" spans="1:7" ht="51" x14ac:dyDescent="0.25">
      <c r="A493" s="338" t="s">
        <v>175</v>
      </c>
      <c r="B493" s="215"/>
      <c r="C493" s="216" t="s">
        <v>1322</v>
      </c>
      <c r="D493" s="224" t="s">
        <v>19</v>
      </c>
      <c r="E493" s="288"/>
      <c r="F493" s="288"/>
      <c r="G493" s="217">
        <f>SUM(G495:G500)</f>
        <v>0</v>
      </c>
    </row>
    <row r="494" spans="1:7" x14ac:dyDescent="0.25">
      <c r="A494" s="223"/>
      <c r="B494" s="211" t="s">
        <v>76</v>
      </c>
      <c r="C494" s="211" t="s">
        <v>77</v>
      </c>
      <c r="D494" s="211" t="s">
        <v>78</v>
      </c>
      <c r="E494" s="212" t="s">
        <v>79</v>
      </c>
      <c r="F494" s="212" t="s">
        <v>80</v>
      </c>
      <c r="G494" s="212" t="s">
        <v>81</v>
      </c>
    </row>
    <row r="495" spans="1:7" x14ac:dyDescent="0.25">
      <c r="A495" s="283"/>
      <c r="B495" s="283" t="s">
        <v>343</v>
      </c>
      <c r="C495" s="231" t="s">
        <v>84</v>
      </c>
      <c r="D495" s="230" t="s">
        <v>1451</v>
      </c>
      <c r="E495" s="286">
        <v>5.5</v>
      </c>
      <c r="F495" s="291"/>
      <c r="G495" s="287">
        <f t="shared" ref="G495:G500" si="63">+ROUND(E495*F495,2)</f>
        <v>0</v>
      </c>
    </row>
    <row r="496" spans="1:7" ht="25.5" x14ac:dyDescent="0.25">
      <c r="A496" s="283"/>
      <c r="B496" s="283" t="s">
        <v>1222</v>
      </c>
      <c r="C496" s="231" t="s">
        <v>1573</v>
      </c>
      <c r="D496" s="230" t="s">
        <v>78</v>
      </c>
      <c r="E496" s="286">
        <v>1</v>
      </c>
      <c r="F496" s="291"/>
      <c r="G496" s="287">
        <f t="shared" si="63"/>
        <v>0</v>
      </c>
    </row>
    <row r="497" spans="1:7" ht="25.5" x14ac:dyDescent="0.25">
      <c r="A497" s="283"/>
      <c r="B497" s="283" t="s">
        <v>366</v>
      </c>
      <c r="C497" s="231" t="s">
        <v>1481</v>
      </c>
      <c r="D497" s="230" t="s">
        <v>1159</v>
      </c>
      <c r="E497" s="286">
        <v>0.1</v>
      </c>
      <c r="F497" s="291"/>
      <c r="G497" s="287">
        <f t="shared" si="63"/>
        <v>0</v>
      </c>
    </row>
    <row r="498" spans="1:7" ht="51" x14ac:dyDescent="0.25">
      <c r="A498" s="283"/>
      <c r="B498" s="283" t="s">
        <v>476</v>
      </c>
      <c r="C498" s="231" t="s">
        <v>1574</v>
      </c>
      <c r="D498" s="230" t="s">
        <v>415</v>
      </c>
      <c r="E498" s="286">
        <v>1</v>
      </c>
      <c r="F498" s="291"/>
      <c r="G498" s="287">
        <f t="shared" si="63"/>
        <v>0</v>
      </c>
    </row>
    <row r="499" spans="1:7" ht="38.25" x14ac:dyDescent="0.25">
      <c r="A499" s="284"/>
      <c r="B499" s="283" t="s">
        <v>477</v>
      </c>
      <c r="C499" s="233" t="s">
        <v>1575</v>
      </c>
      <c r="D499" s="232" t="s">
        <v>415</v>
      </c>
      <c r="E499" s="289">
        <v>1</v>
      </c>
      <c r="F499" s="292"/>
      <c r="G499" s="290">
        <f t="shared" si="63"/>
        <v>0</v>
      </c>
    </row>
    <row r="500" spans="1:7" ht="51" x14ac:dyDescent="0.25">
      <c r="A500" s="284"/>
      <c r="B500" s="283" t="s">
        <v>1221</v>
      </c>
      <c r="C500" s="233" t="s">
        <v>1576</v>
      </c>
      <c r="D500" s="232" t="s">
        <v>1159</v>
      </c>
      <c r="E500" s="289">
        <v>0.1</v>
      </c>
      <c r="F500" s="292"/>
      <c r="G500" s="290">
        <f t="shared" si="63"/>
        <v>0</v>
      </c>
    </row>
    <row r="501" spans="1:7" ht="38.25" x14ac:dyDescent="0.25">
      <c r="A501" s="338" t="s">
        <v>501</v>
      </c>
      <c r="B501" s="215"/>
      <c r="C501" s="216" t="s">
        <v>1323</v>
      </c>
      <c r="D501" s="224" t="s">
        <v>338</v>
      </c>
      <c r="E501" s="288"/>
      <c r="F501" s="288"/>
      <c r="G501" s="217">
        <f>SUM(G503:G508)</f>
        <v>0</v>
      </c>
    </row>
    <row r="502" spans="1:7" x14ac:dyDescent="0.25">
      <c r="A502" s="223"/>
      <c r="B502" s="211" t="s">
        <v>76</v>
      </c>
      <c r="C502" s="211" t="s">
        <v>77</v>
      </c>
      <c r="D502" s="211" t="s">
        <v>78</v>
      </c>
      <c r="E502" s="212" t="s">
        <v>79</v>
      </c>
      <c r="F502" s="212" t="s">
        <v>80</v>
      </c>
      <c r="G502" s="212" t="s">
        <v>81</v>
      </c>
    </row>
    <row r="503" spans="1:7" x14ac:dyDescent="0.25">
      <c r="A503" s="283"/>
      <c r="B503" s="283" t="s">
        <v>370</v>
      </c>
      <c r="C503" s="345" t="s">
        <v>1486</v>
      </c>
      <c r="D503" s="230" t="s">
        <v>1451</v>
      </c>
      <c r="E503" s="344">
        <v>0.13</v>
      </c>
      <c r="F503" s="286"/>
      <c r="G503" s="287">
        <f t="shared" ref="G503:G508" si="64">+ROUND(E503*F503,2)</f>
        <v>0</v>
      </c>
    </row>
    <row r="504" spans="1:7" x14ac:dyDescent="0.25">
      <c r="A504" s="283"/>
      <c r="B504" s="283" t="s">
        <v>443</v>
      </c>
      <c r="C504" s="345" t="s">
        <v>1452</v>
      </c>
      <c r="D504" s="230" t="s">
        <v>1451</v>
      </c>
      <c r="E504" s="344">
        <v>0.13</v>
      </c>
      <c r="F504" s="286"/>
      <c r="G504" s="287">
        <f t="shared" si="64"/>
        <v>0</v>
      </c>
    </row>
    <row r="505" spans="1:7" ht="25.5" x14ac:dyDescent="0.25">
      <c r="A505" s="283"/>
      <c r="B505" s="283" t="s">
        <v>431</v>
      </c>
      <c r="C505" s="345" t="s">
        <v>1541</v>
      </c>
      <c r="D505" s="230" t="s">
        <v>184</v>
      </c>
      <c r="E505" s="344">
        <v>0.02</v>
      </c>
      <c r="F505" s="286"/>
      <c r="G505" s="287">
        <f t="shared" si="64"/>
        <v>0</v>
      </c>
    </row>
    <row r="506" spans="1:7" ht="25.5" x14ac:dyDescent="0.25">
      <c r="A506" s="283"/>
      <c r="B506" s="283" t="s">
        <v>1145</v>
      </c>
      <c r="C506" s="345" t="s">
        <v>1577</v>
      </c>
      <c r="D506" s="230" t="s">
        <v>187</v>
      </c>
      <c r="E506" s="344">
        <v>0.25</v>
      </c>
      <c r="F506" s="286"/>
      <c r="G506" s="287">
        <f t="shared" si="64"/>
        <v>0</v>
      </c>
    </row>
    <row r="507" spans="1:7" x14ac:dyDescent="0.25">
      <c r="A507" s="283"/>
      <c r="B507" s="283" t="s">
        <v>435</v>
      </c>
      <c r="C507" s="345" t="s">
        <v>1545</v>
      </c>
      <c r="D507" s="230" t="s">
        <v>184</v>
      </c>
      <c r="E507" s="344">
        <v>0.01</v>
      </c>
      <c r="F507" s="286"/>
      <c r="G507" s="287">
        <f t="shared" si="64"/>
        <v>0</v>
      </c>
    </row>
    <row r="508" spans="1:7" ht="25.5" x14ac:dyDescent="0.25">
      <c r="A508" s="283"/>
      <c r="B508" s="283" t="s">
        <v>1146</v>
      </c>
      <c r="C508" s="345" t="s">
        <v>1578</v>
      </c>
      <c r="D508" s="230" t="s">
        <v>1458</v>
      </c>
      <c r="E508" s="344">
        <v>0.03</v>
      </c>
      <c r="F508" s="286"/>
      <c r="G508" s="287">
        <f t="shared" si="64"/>
        <v>0</v>
      </c>
    </row>
    <row r="509" spans="1:7" ht="38.25" x14ac:dyDescent="0.25">
      <c r="A509" s="338" t="s">
        <v>509</v>
      </c>
      <c r="B509" s="215"/>
      <c r="C509" s="216" t="s">
        <v>1324</v>
      </c>
      <c r="D509" s="224" t="s">
        <v>24</v>
      </c>
      <c r="E509" s="288"/>
      <c r="F509" s="288"/>
      <c r="G509" s="217">
        <f>SUM(G511:G513)</f>
        <v>0</v>
      </c>
    </row>
    <row r="510" spans="1:7" x14ac:dyDescent="0.25">
      <c r="A510" s="223"/>
      <c r="B510" s="211" t="s">
        <v>76</v>
      </c>
      <c r="C510" s="211" t="s">
        <v>77</v>
      </c>
      <c r="D510" s="211" t="s">
        <v>78</v>
      </c>
      <c r="E510" s="212" t="s">
        <v>79</v>
      </c>
      <c r="F510" s="212" t="s">
        <v>80</v>
      </c>
      <c r="G510" s="212" t="s">
        <v>81</v>
      </c>
    </row>
    <row r="511" spans="1:7" x14ac:dyDescent="0.25">
      <c r="A511" s="283"/>
      <c r="B511" s="283" t="s">
        <v>343</v>
      </c>
      <c r="C511" s="345" t="s">
        <v>84</v>
      </c>
      <c r="D511" s="230" t="s">
        <v>1451</v>
      </c>
      <c r="E511" s="344">
        <v>1.1299999999999999E-2</v>
      </c>
      <c r="F511" s="286"/>
      <c r="G511" s="287">
        <f>+ROUND(E511*F511,2)</f>
        <v>0</v>
      </c>
    </row>
    <row r="512" spans="1:7" ht="25.5" x14ac:dyDescent="0.25">
      <c r="A512" s="283"/>
      <c r="B512" s="283" t="s">
        <v>1147</v>
      </c>
      <c r="C512" s="345" t="s">
        <v>1149</v>
      </c>
      <c r="D512" s="230" t="s">
        <v>415</v>
      </c>
      <c r="E512" s="344">
        <v>3.3999999999999998E-3</v>
      </c>
      <c r="F512" s="346"/>
      <c r="G512" s="287">
        <f>+ROUND(E512*F512,2)</f>
        <v>0</v>
      </c>
    </row>
    <row r="513" spans="1:7" ht="25.5" x14ac:dyDescent="0.25">
      <c r="A513" s="283"/>
      <c r="B513" s="283" t="s">
        <v>1148</v>
      </c>
      <c r="C513" s="345" t="s">
        <v>1150</v>
      </c>
      <c r="D513" s="230" t="s">
        <v>415</v>
      </c>
      <c r="E513" s="344">
        <v>7.9000000000000008E-3</v>
      </c>
      <c r="F513" s="346"/>
      <c r="G513" s="287">
        <f>+ROUND(E513*F513,2)</f>
        <v>0</v>
      </c>
    </row>
    <row r="514" spans="1:7" ht="51" x14ac:dyDescent="0.25">
      <c r="A514" s="338" t="s">
        <v>519</v>
      </c>
      <c r="B514" s="215"/>
      <c r="C514" s="216" t="s">
        <v>1325</v>
      </c>
      <c r="D514" s="224" t="s">
        <v>236</v>
      </c>
      <c r="E514" s="288"/>
      <c r="F514" s="288"/>
      <c r="G514" s="217">
        <f>SUM(G516:G519)</f>
        <v>0</v>
      </c>
    </row>
    <row r="515" spans="1:7" x14ac:dyDescent="0.25">
      <c r="A515" s="223"/>
      <c r="B515" s="211" t="s">
        <v>76</v>
      </c>
      <c r="C515" s="211" t="s">
        <v>77</v>
      </c>
      <c r="D515" s="211" t="s">
        <v>78</v>
      </c>
      <c r="E515" s="212" t="s">
        <v>79</v>
      </c>
      <c r="F515" s="212" t="s">
        <v>80</v>
      </c>
      <c r="G515" s="212" t="s">
        <v>81</v>
      </c>
    </row>
    <row r="516" spans="1:7" x14ac:dyDescent="0.25">
      <c r="A516" s="283"/>
      <c r="B516" s="283" t="s">
        <v>427</v>
      </c>
      <c r="C516" s="345" t="s">
        <v>1537</v>
      </c>
      <c r="D516" s="230" t="s">
        <v>1451</v>
      </c>
      <c r="E516" s="344">
        <v>0.1</v>
      </c>
      <c r="F516" s="286"/>
      <c r="G516" s="287">
        <f>+ROUND(E516*F516,2)</f>
        <v>0</v>
      </c>
    </row>
    <row r="517" spans="1:7" x14ac:dyDescent="0.25">
      <c r="A517" s="283"/>
      <c r="B517" s="283" t="s">
        <v>1151</v>
      </c>
      <c r="C517" s="345" t="s">
        <v>1579</v>
      </c>
      <c r="D517" s="230" t="s">
        <v>1451</v>
      </c>
      <c r="E517" s="344">
        <v>0.1</v>
      </c>
      <c r="F517" s="286"/>
      <c r="G517" s="287">
        <f>+ROUND(E517*F517,2)</f>
        <v>0</v>
      </c>
    </row>
    <row r="518" spans="1:7" x14ac:dyDescent="0.25">
      <c r="A518" s="283"/>
      <c r="B518" s="283" t="s">
        <v>1223</v>
      </c>
      <c r="C518" s="345" t="s">
        <v>1580</v>
      </c>
      <c r="D518" s="230" t="s">
        <v>184</v>
      </c>
      <c r="E518" s="344">
        <v>1.05</v>
      </c>
      <c r="F518" s="286"/>
      <c r="G518" s="287">
        <f>+ROUND(E518*F518,2)</f>
        <v>0</v>
      </c>
    </row>
    <row r="519" spans="1:7" ht="25.5" x14ac:dyDescent="0.25">
      <c r="A519" s="283"/>
      <c r="B519" s="283" t="s">
        <v>431</v>
      </c>
      <c r="C519" s="345" t="s">
        <v>1541</v>
      </c>
      <c r="D519" s="230" t="s">
        <v>184</v>
      </c>
      <c r="E519" s="344">
        <v>0.03</v>
      </c>
      <c r="F519" s="286"/>
      <c r="G519" s="287">
        <f>+ROUND(E519*F519,2)</f>
        <v>0</v>
      </c>
    </row>
    <row r="520" spans="1:7" ht="38.25" x14ac:dyDescent="0.25">
      <c r="A520" s="338" t="s">
        <v>521</v>
      </c>
      <c r="B520" s="215"/>
      <c r="C520" s="216" t="s">
        <v>1326</v>
      </c>
      <c r="D520" s="224" t="s">
        <v>236</v>
      </c>
      <c r="E520" s="288"/>
      <c r="F520" s="288"/>
      <c r="G520" s="217">
        <f>SUM(G522:G525)</f>
        <v>0</v>
      </c>
    </row>
    <row r="521" spans="1:7" x14ac:dyDescent="0.25">
      <c r="A521" s="223"/>
      <c r="B521" s="211" t="s">
        <v>76</v>
      </c>
      <c r="C521" s="211" t="s">
        <v>77</v>
      </c>
      <c r="D521" s="211" t="s">
        <v>78</v>
      </c>
      <c r="E521" s="212" t="s">
        <v>79</v>
      </c>
      <c r="F521" s="212" t="s">
        <v>80</v>
      </c>
      <c r="G521" s="212" t="s">
        <v>81</v>
      </c>
    </row>
    <row r="522" spans="1:7" x14ac:dyDescent="0.25">
      <c r="A522" s="283"/>
      <c r="B522" s="283" t="s">
        <v>427</v>
      </c>
      <c r="C522" s="345" t="s">
        <v>1537</v>
      </c>
      <c r="D522" s="230" t="s">
        <v>1451</v>
      </c>
      <c r="E522" s="344">
        <v>0.1</v>
      </c>
      <c r="F522" s="286"/>
      <c r="G522" s="287">
        <f>+ROUND(E522*F522,2)</f>
        <v>0</v>
      </c>
    </row>
    <row r="523" spans="1:7" x14ac:dyDescent="0.25">
      <c r="A523" s="283"/>
      <c r="B523" s="283" t="s">
        <v>343</v>
      </c>
      <c r="C523" s="345" t="s">
        <v>84</v>
      </c>
      <c r="D523" s="230" t="s">
        <v>1451</v>
      </c>
      <c r="E523" s="344">
        <v>0.1</v>
      </c>
      <c r="F523" s="286"/>
      <c r="G523" s="287">
        <f>+ROUND(E523*F523,2)</f>
        <v>0</v>
      </c>
    </row>
    <row r="524" spans="1:7" x14ac:dyDescent="0.25">
      <c r="A524" s="283"/>
      <c r="B524" s="283" t="s">
        <v>1153</v>
      </c>
      <c r="C524" s="345" t="s">
        <v>1581</v>
      </c>
      <c r="D524" s="230" t="s">
        <v>184</v>
      </c>
      <c r="E524" s="344">
        <v>1.1000000000000001</v>
      </c>
      <c r="F524" s="286"/>
      <c r="G524" s="287">
        <f>+ROUND(E524*F524,2)</f>
        <v>0</v>
      </c>
    </row>
    <row r="525" spans="1:7" ht="25.5" x14ac:dyDescent="0.25">
      <c r="A525" s="283"/>
      <c r="B525" s="283" t="s">
        <v>431</v>
      </c>
      <c r="C525" s="345" t="s">
        <v>1541</v>
      </c>
      <c r="D525" s="230" t="s">
        <v>184</v>
      </c>
      <c r="E525" s="344">
        <v>0.02</v>
      </c>
      <c r="F525" s="286"/>
      <c r="G525" s="287">
        <f>+ROUND(E525*F525,2)</f>
        <v>0</v>
      </c>
    </row>
    <row r="526" spans="1:7" ht="38.25" x14ac:dyDescent="0.25">
      <c r="A526" s="338" t="s">
        <v>523</v>
      </c>
      <c r="B526" s="215"/>
      <c r="C526" s="216" t="s">
        <v>1327</v>
      </c>
      <c r="D526" s="224" t="s">
        <v>24</v>
      </c>
      <c r="E526" s="288"/>
      <c r="F526" s="288"/>
      <c r="G526" s="217">
        <f>SUM(G528:G533)</f>
        <v>0</v>
      </c>
    </row>
    <row r="527" spans="1:7" x14ac:dyDescent="0.25">
      <c r="A527" s="223"/>
      <c r="B527" s="211" t="s">
        <v>76</v>
      </c>
      <c r="C527" s="211" t="s">
        <v>77</v>
      </c>
      <c r="D527" s="211" t="s">
        <v>78</v>
      </c>
      <c r="E527" s="212" t="s">
        <v>79</v>
      </c>
      <c r="F527" s="212" t="s">
        <v>80</v>
      </c>
      <c r="G527" s="212" t="s">
        <v>81</v>
      </c>
    </row>
    <row r="528" spans="1:7" ht="25.5" x14ac:dyDescent="0.25">
      <c r="A528" s="283"/>
      <c r="B528" s="283" t="s">
        <v>1154</v>
      </c>
      <c r="C528" s="345" t="s">
        <v>1582</v>
      </c>
      <c r="D528" s="230" t="s">
        <v>1451</v>
      </c>
      <c r="E528" s="344">
        <v>1.8335999999999999</v>
      </c>
      <c r="F528" s="286"/>
      <c r="G528" s="287">
        <f t="shared" ref="G528:G533" si="65">+ROUND(E528*F528,2)</f>
        <v>0</v>
      </c>
    </row>
    <row r="529" spans="1:7" x14ac:dyDescent="0.25">
      <c r="A529" s="283"/>
      <c r="B529" s="283" t="s">
        <v>1155</v>
      </c>
      <c r="C529" s="345" t="s">
        <v>1583</v>
      </c>
      <c r="D529" s="230" t="s">
        <v>1451</v>
      </c>
      <c r="E529" s="344">
        <v>1.8335999999999999</v>
      </c>
      <c r="F529" s="286"/>
      <c r="G529" s="287">
        <f t="shared" si="65"/>
        <v>0</v>
      </c>
    </row>
    <row r="530" spans="1:7" x14ac:dyDescent="0.25">
      <c r="A530" s="283"/>
      <c r="B530" s="283" t="s">
        <v>343</v>
      </c>
      <c r="C530" s="345" t="s">
        <v>84</v>
      </c>
      <c r="D530" s="230" t="s">
        <v>1451</v>
      </c>
      <c r="E530" s="344">
        <v>3.2378</v>
      </c>
      <c r="F530" s="286"/>
      <c r="G530" s="287">
        <f t="shared" si="65"/>
        <v>0</v>
      </c>
    </row>
    <row r="531" spans="1:7" ht="25.5" x14ac:dyDescent="0.25">
      <c r="A531" s="283"/>
      <c r="B531" s="283" t="s">
        <v>432</v>
      </c>
      <c r="C531" s="345" t="s">
        <v>1542</v>
      </c>
      <c r="D531" s="230" t="s">
        <v>1211</v>
      </c>
      <c r="E531" s="344">
        <v>0.89039999999999997</v>
      </c>
      <c r="F531" s="286"/>
      <c r="G531" s="287">
        <f t="shared" si="65"/>
        <v>0</v>
      </c>
    </row>
    <row r="532" spans="1:7" x14ac:dyDescent="0.25">
      <c r="A532" s="283"/>
      <c r="B532" s="283" t="s">
        <v>373</v>
      </c>
      <c r="C532" s="345" t="s">
        <v>1488</v>
      </c>
      <c r="D532" s="230" t="s">
        <v>184</v>
      </c>
      <c r="E532" s="344">
        <v>320</v>
      </c>
      <c r="F532" s="286"/>
      <c r="G532" s="287">
        <f t="shared" si="65"/>
        <v>0</v>
      </c>
    </row>
    <row r="533" spans="1:7" ht="25.5" x14ac:dyDescent="0.25">
      <c r="A533" s="283"/>
      <c r="B533" s="283" t="s">
        <v>395</v>
      </c>
      <c r="C533" s="345" t="s">
        <v>1508</v>
      </c>
      <c r="D533" s="230" t="s">
        <v>1211</v>
      </c>
      <c r="E533" s="344">
        <v>0.83599999999999997</v>
      </c>
      <c r="F533" s="286"/>
      <c r="G533" s="287">
        <f t="shared" si="65"/>
        <v>0</v>
      </c>
    </row>
    <row r="534" spans="1:7" ht="25.5" x14ac:dyDescent="0.25">
      <c r="A534" s="338" t="s">
        <v>527</v>
      </c>
      <c r="B534" s="215"/>
      <c r="C534" s="216" t="s">
        <v>1328</v>
      </c>
      <c r="D534" s="224" t="s">
        <v>24</v>
      </c>
      <c r="E534" s="288"/>
      <c r="F534" s="288"/>
      <c r="G534" s="217">
        <f>SUM(G536:G538)</f>
        <v>0</v>
      </c>
    </row>
    <row r="535" spans="1:7" x14ac:dyDescent="0.25">
      <c r="A535" s="223"/>
      <c r="B535" s="211" t="s">
        <v>76</v>
      </c>
      <c r="C535" s="211" t="s">
        <v>77</v>
      </c>
      <c r="D535" s="211" t="s">
        <v>78</v>
      </c>
      <c r="E535" s="212" t="s">
        <v>79</v>
      </c>
      <c r="F535" s="212" t="s">
        <v>80</v>
      </c>
      <c r="G535" s="212" t="s">
        <v>81</v>
      </c>
    </row>
    <row r="536" spans="1:7" ht="38.25" x14ac:dyDescent="0.25">
      <c r="A536" s="283"/>
      <c r="B536" s="283" t="s">
        <v>1156</v>
      </c>
      <c r="C536" s="345" t="s">
        <v>1584</v>
      </c>
      <c r="D536" s="230" t="s">
        <v>1451</v>
      </c>
      <c r="E536" s="344">
        <v>0.3</v>
      </c>
      <c r="F536" s="286"/>
      <c r="G536" s="287">
        <f>+ROUND(E536*F536,2)</f>
        <v>0</v>
      </c>
    </row>
    <row r="537" spans="1:7" x14ac:dyDescent="0.25">
      <c r="A537" s="283"/>
      <c r="B537" s="283" t="s">
        <v>371</v>
      </c>
      <c r="C537" s="345" t="s">
        <v>88</v>
      </c>
      <c r="D537" s="230" t="s">
        <v>1451</v>
      </c>
      <c r="E537" s="344">
        <v>5</v>
      </c>
      <c r="F537" s="286"/>
      <c r="G537" s="287">
        <f>+ROUND(E537*F537,2)</f>
        <v>0</v>
      </c>
    </row>
    <row r="538" spans="1:7" x14ac:dyDescent="0.25">
      <c r="A538" s="283"/>
      <c r="B538" s="283" t="s">
        <v>343</v>
      </c>
      <c r="C538" s="345" t="s">
        <v>84</v>
      </c>
      <c r="D538" s="230" t="s">
        <v>1451</v>
      </c>
      <c r="E538" s="344">
        <v>8</v>
      </c>
      <c r="F538" s="286"/>
      <c r="G538" s="287">
        <f>+ROUND(E538*F538,2)</f>
        <v>0</v>
      </c>
    </row>
    <row r="539" spans="1:7" ht="25.5" x14ac:dyDescent="0.25">
      <c r="A539" s="338" t="s">
        <v>530</v>
      </c>
      <c r="B539" s="215"/>
      <c r="C539" s="216" t="s">
        <v>1329</v>
      </c>
      <c r="D539" s="224" t="s">
        <v>338</v>
      </c>
      <c r="E539" s="288"/>
      <c r="F539" s="288"/>
      <c r="G539" s="217">
        <f>SUM(G541:G541)</f>
        <v>0</v>
      </c>
    </row>
    <row r="540" spans="1:7" x14ac:dyDescent="0.25">
      <c r="A540" s="223"/>
      <c r="B540" s="211" t="s">
        <v>76</v>
      </c>
      <c r="C540" s="211" t="s">
        <v>77</v>
      </c>
      <c r="D540" s="211" t="s">
        <v>78</v>
      </c>
      <c r="E540" s="212" t="s">
        <v>79</v>
      </c>
      <c r="F540" s="212" t="s">
        <v>80</v>
      </c>
      <c r="G540" s="212" t="s">
        <v>81</v>
      </c>
    </row>
    <row r="541" spans="1:7" x14ac:dyDescent="0.25">
      <c r="A541" s="283"/>
      <c r="B541" s="283" t="s">
        <v>371</v>
      </c>
      <c r="C541" s="345" t="s">
        <v>88</v>
      </c>
      <c r="D541" s="230" t="s">
        <v>1451</v>
      </c>
      <c r="E541" s="344">
        <v>0.75</v>
      </c>
      <c r="F541" s="286"/>
      <c r="G541" s="287">
        <f>+ROUND(E541*F541,2)</f>
        <v>0</v>
      </c>
    </row>
    <row r="542" spans="1:7" ht="25.5" x14ac:dyDescent="0.25">
      <c r="A542" s="338" t="s">
        <v>533</v>
      </c>
      <c r="B542" s="215"/>
      <c r="C542" s="216" t="s">
        <v>1330</v>
      </c>
      <c r="D542" s="224" t="s">
        <v>338</v>
      </c>
      <c r="E542" s="288"/>
      <c r="F542" s="288"/>
      <c r="G542" s="217">
        <f>SUM(G544:G546)</f>
        <v>0</v>
      </c>
    </row>
    <row r="543" spans="1:7" x14ac:dyDescent="0.25">
      <c r="A543" s="223"/>
      <c r="B543" s="211" t="s">
        <v>76</v>
      </c>
      <c r="C543" s="211" t="s">
        <v>77</v>
      </c>
      <c r="D543" s="211" t="s">
        <v>78</v>
      </c>
      <c r="E543" s="212" t="s">
        <v>79</v>
      </c>
      <c r="F543" s="212" t="s">
        <v>80</v>
      </c>
      <c r="G543" s="212" t="s">
        <v>81</v>
      </c>
    </row>
    <row r="544" spans="1:7" x14ac:dyDescent="0.25">
      <c r="A544" s="283"/>
      <c r="B544" s="283" t="s">
        <v>371</v>
      </c>
      <c r="C544" s="345" t="s">
        <v>88</v>
      </c>
      <c r="D544" s="230" t="s">
        <v>1451</v>
      </c>
      <c r="E544" s="344">
        <v>0.35</v>
      </c>
      <c r="F544" s="286"/>
      <c r="G544" s="287">
        <f>+ROUND(E544*F544,2)</f>
        <v>0</v>
      </c>
    </row>
    <row r="545" spans="1:7" x14ac:dyDescent="0.25">
      <c r="A545" s="283"/>
      <c r="B545" s="283" t="s">
        <v>443</v>
      </c>
      <c r="C545" s="345" t="s">
        <v>1452</v>
      </c>
      <c r="D545" s="230" t="s">
        <v>1451</v>
      </c>
      <c r="E545" s="344">
        <v>0.7</v>
      </c>
      <c r="F545" s="286"/>
      <c r="G545" s="287">
        <f>+ROUND(E545*F545,2)</f>
        <v>0</v>
      </c>
    </row>
    <row r="546" spans="1:7" x14ac:dyDescent="0.25">
      <c r="A546" s="283"/>
      <c r="B546" s="283" t="s">
        <v>1157</v>
      </c>
      <c r="C546" s="345" t="s">
        <v>1158</v>
      </c>
      <c r="D546" s="230" t="s">
        <v>1159</v>
      </c>
      <c r="E546" s="344">
        <v>0.05</v>
      </c>
      <c r="F546" s="286"/>
      <c r="G546" s="287">
        <f>+ROUND(E546*F546,2)</f>
        <v>0</v>
      </c>
    </row>
    <row r="547" spans="1:7" ht="38.25" x14ac:dyDescent="0.25">
      <c r="A547" s="338" t="s">
        <v>535</v>
      </c>
      <c r="B547" s="215"/>
      <c r="C547" s="216" t="s">
        <v>1331</v>
      </c>
      <c r="D547" s="224" t="s">
        <v>338</v>
      </c>
      <c r="E547" s="288"/>
      <c r="F547" s="288"/>
      <c r="G547" s="217">
        <f>SUM(G549:G554)</f>
        <v>0</v>
      </c>
    </row>
    <row r="548" spans="1:7" x14ac:dyDescent="0.25">
      <c r="A548" s="223"/>
      <c r="B548" s="211" t="s">
        <v>76</v>
      </c>
      <c r="C548" s="211" t="s">
        <v>77</v>
      </c>
      <c r="D548" s="211" t="s">
        <v>78</v>
      </c>
      <c r="E548" s="212" t="s">
        <v>79</v>
      </c>
      <c r="F548" s="212" t="s">
        <v>80</v>
      </c>
      <c r="G548" s="212" t="s">
        <v>81</v>
      </c>
    </row>
    <row r="549" spans="1:7" x14ac:dyDescent="0.25">
      <c r="A549" s="283"/>
      <c r="B549" s="283" t="s">
        <v>371</v>
      </c>
      <c r="C549" s="345" t="s">
        <v>88</v>
      </c>
      <c r="D549" s="230" t="s">
        <v>1451</v>
      </c>
      <c r="E549" s="344">
        <v>0.3</v>
      </c>
      <c r="F549" s="286"/>
      <c r="G549" s="287">
        <f t="shared" ref="G549:G554" si="66">+ROUND(E549*F549,2)</f>
        <v>0</v>
      </c>
    </row>
    <row r="550" spans="1:7" x14ac:dyDescent="0.25">
      <c r="A550" s="283"/>
      <c r="B550" s="283" t="s">
        <v>343</v>
      </c>
      <c r="C550" s="345" t="s">
        <v>84</v>
      </c>
      <c r="D550" s="230" t="s">
        <v>1451</v>
      </c>
      <c r="E550" s="344">
        <v>0.37</v>
      </c>
      <c r="F550" s="286"/>
      <c r="G550" s="287">
        <f t="shared" si="66"/>
        <v>0</v>
      </c>
    </row>
    <row r="551" spans="1:7" x14ac:dyDescent="0.25">
      <c r="A551" s="283"/>
      <c r="B551" s="283" t="s">
        <v>443</v>
      </c>
      <c r="C551" s="345" t="s">
        <v>1452</v>
      </c>
      <c r="D551" s="230" t="s">
        <v>1451</v>
      </c>
      <c r="E551" s="344">
        <v>0.25</v>
      </c>
      <c r="F551" s="286"/>
      <c r="G551" s="287">
        <f t="shared" si="66"/>
        <v>0</v>
      </c>
    </row>
    <row r="552" spans="1:7" ht="25.5" x14ac:dyDescent="0.25">
      <c r="A552" s="283"/>
      <c r="B552" s="283" t="s">
        <v>1160</v>
      </c>
      <c r="C552" s="345" t="s">
        <v>1585</v>
      </c>
      <c r="D552" s="230" t="s">
        <v>1458</v>
      </c>
      <c r="E552" s="344">
        <v>1.05</v>
      </c>
      <c r="F552" s="286"/>
      <c r="G552" s="287">
        <f t="shared" si="66"/>
        <v>0</v>
      </c>
    </row>
    <row r="553" spans="1:7" x14ac:dyDescent="0.25">
      <c r="A553" s="283"/>
      <c r="B553" s="283" t="s">
        <v>444</v>
      </c>
      <c r="C553" s="345" t="s">
        <v>1552</v>
      </c>
      <c r="D553" s="230" t="s">
        <v>184</v>
      </c>
      <c r="E553" s="344">
        <v>0.25</v>
      </c>
      <c r="F553" s="286"/>
      <c r="G553" s="287">
        <f t="shared" si="66"/>
        <v>0</v>
      </c>
    </row>
    <row r="554" spans="1:7" ht="25.5" x14ac:dyDescent="0.25">
      <c r="A554" s="283"/>
      <c r="B554" s="283" t="s">
        <v>1161</v>
      </c>
      <c r="C554" s="345" t="s">
        <v>1586</v>
      </c>
      <c r="D554" s="230" t="s">
        <v>184</v>
      </c>
      <c r="E554" s="344">
        <v>4.5</v>
      </c>
      <c r="F554" s="286"/>
      <c r="G554" s="287">
        <f t="shared" si="66"/>
        <v>0</v>
      </c>
    </row>
    <row r="555" spans="1:7" x14ac:dyDescent="0.25">
      <c r="A555" s="338" t="s">
        <v>538</v>
      </c>
      <c r="B555" s="215"/>
      <c r="C555" s="216" t="s">
        <v>1332</v>
      </c>
      <c r="D555" s="224" t="s">
        <v>338</v>
      </c>
      <c r="E555" s="288"/>
      <c r="F555" s="288"/>
      <c r="G555" s="217">
        <f>SUM(G557:G558)</f>
        <v>0</v>
      </c>
    </row>
    <row r="556" spans="1:7" x14ac:dyDescent="0.25">
      <c r="A556" s="223"/>
      <c r="B556" s="211" t="s">
        <v>76</v>
      </c>
      <c r="C556" s="211" t="s">
        <v>77</v>
      </c>
      <c r="D556" s="211" t="s">
        <v>78</v>
      </c>
      <c r="E556" s="212" t="s">
        <v>79</v>
      </c>
      <c r="F556" s="212" t="s">
        <v>80</v>
      </c>
      <c r="G556" s="212" t="s">
        <v>81</v>
      </c>
    </row>
    <row r="557" spans="1:7" x14ac:dyDescent="0.25">
      <c r="A557" s="283"/>
      <c r="B557" s="283" t="s">
        <v>371</v>
      </c>
      <c r="C557" s="345" t="s">
        <v>88</v>
      </c>
      <c r="D557" s="230" t="s">
        <v>1451</v>
      </c>
      <c r="E557" s="344">
        <v>0.16</v>
      </c>
      <c r="F557" s="286"/>
      <c r="G557" s="287">
        <f>+ROUND(E557*F557,2)</f>
        <v>0</v>
      </c>
    </row>
    <row r="558" spans="1:7" x14ac:dyDescent="0.25">
      <c r="A558" s="283"/>
      <c r="B558" s="283" t="s">
        <v>343</v>
      </c>
      <c r="C558" s="345" t="s">
        <v>84</v>
      </c>
      <c r="D558" s="230" t="s">
        <v>1451</v>
      </c>
      <c r="E558" s="344">
        <v>0.16</v>
      </c>
      <c r="F558" s="286"/>
      <c r="G558" s="287">
        <f>+ROUND(E558*F558,2)</f>
        <v>0</v>
      </c>
    </row>
    <row r="559" spans="1:7" ht="51" x14ac:dyDescent="0.25">
      <c r="A559" s="338" t="s">
        <v>540</v>
      </c>
      <c r="B559" s="215"/>
      <c r="C559" s="216" t="s">
        <v>1333</v>
      </c>
      <c r="D559" s="224" t="s">
        <v>338</v>
      </c>
      <c r="E559" s="288"/>
      <c r="F559" s="288"/>
      <c r="G559" s="217">
        <f>SUM(G561:G564)</f>
        <v>0</v>
      </c>
    </row>
    <row r="560" spans="1:7" x14ac:dyDescent="0.25">
      <c r="A560" s="223"/>
      <c r="B560" s="211" t="s">
        <v>76</v>
      </c>
      <c r="C560" s="211" t="s">
        <v>77</v>
      </c>
      <c r="D560" s="211" t="s">
        <v>78</v>
      </c>
      <c r="E560" s="212" t="s">
        <v>79</v>
      </c>
      <c r="F560" s="212" t="s">
        <v>80</v>
      </c>
      <c r="G560" s="212" t="s">
        <v>81</v>
      </c>
    </row>
    <row r="561" spans="1:7" x14ac:dyDescent="0.25">
      <c r="A561" s="283"/>
      <c r="B561" s="283" t="s">
        <v>371</v>
      </c>
      <c r="C561" s="345" t="s">
        <v>88</v>
      </c>
      <c r="D561" s="230" t="s">
        <v>1451</v>
      </c>
      <c r="E561" s="344">
        <v>1.5</v>
      </c>
      <c r="F561" s="286"/>
      <c r="G561" s="287">
        <f>+ROUND(E561*F561,2)</f>
        <v>0</v>
      </c>
    </row>
    <row r="562" spans="1:7" x14ac:dyDescent="0.25">
      <c r="A562" s="283"/>
      <c r="B562" s="283" t="s">
        <v>343</v>
      </c>
      <c r="C562" s="345" t="s">
        <v>84</v>
      </c>
      <c r="D562" s="230" t="s">
        <v>1451</v>
      </c>
      <c r="E562" s="344">
        <v>1.5</v>
      </c>
      <c r="F562" s="286"/>
      <c r="G562" s="287">
        <f>+ROUND(E562*F562,2)</f>
        <v>0</v>
      </c>
    </row>
    <row r="563" spans="1:7" ht="25.5" x14ac:dyDescent="0.25">
      <c r="A563" s="283"/>
      <c r="B563" s="283" t="s">
        <v>474</v>
      </c>
      <c r="C563" s="345" t="s">
        <v>1546</v>
      </c>
      <c r="D563" s="230" t="s">
        <v>78</v>
      </c>
      <c r="E563" s="344">
        <v>44.221699999999998</v>
      </c>
      <c r="F563" s="286"/>
      <c r="G563" s="287">
        <f>+ROUND(E563*F563,2)</f>
        <v>0</v>
      </c>
    </row>
    <row r="564" spans="1:7" ht="38.25" x14ac:dyDescent="0.25">
      <c r="A564" s="283"/>
      <c r="B564" s="283" t="s">
        <v>1162</v>
      </c>
      <c r="C564" s="345" t="s">
        <v>1163</v>
      </c>
      <c r="D564" s="230" t="s">
        <v>1159</v>
      </c>
      <c r="E564" s="344">
        <v>3.15E-2</v>
      </c>
      <c r="F564" s="346"/>
      <c r="G564" s="287">
        <f>+ROUND(E564*F564,2)</f>
        <v>0</v>
      </c>
    </row>
    <row r="565" spans="1:7" ht="38.25" x14ac:dyDescent="0.25">
      <c r="A565" s="338" t="s">
        <v>543</v>
      </c>
      <c r="B565" s="215"/>
      <c r="C565" s="216" t="s">
        <v>1334</v>
      </c>
      <c r="D565" s="224" t="s">
        <v>338</v>
      </c>
      <c r="E565" s="288"/>
      <c r="F565" s="288"/>
      <c r="G565" s="217">
        <f>SUM(G567:G569)</f>
        <v>0</v>
      </c>
    </row>
    <row r="566" spans="1:7" x14ac:dyDescent="0.25">
      <c r="A566" s="223"/>
      <c r="B566" s="211" t="s">
        <v>76</v>
      </c>
      <c r="C566" s="211" t="s">
        <v>77</v>
      </c>
      <c r="D566" s="211" t="s">
        <v>78</v>
      </c>
      <c r="E566" s="212" t="s">
        <v>79</v>
      </c>
      <c r="F566" s="212" t="s">
        <v>80</v>
      </c>
      <c r="G566" s="212" t="s">
        <v>81</v>
      </c>
    </row>
    <row r="567" spans="1:7" x14ac:dyDescent="0.25">
      <c r="A567" s="283"/>
      <c r="B567" s="283" t="s">
        <v>371</v>
      </c>
      <c r="C567" s="345" t="s">
        <v>88</v>
      </c>
      <c r="D567" s="230" t="s">
        <v>1451</v>
      </c>
      <c r="E567" s="344">
        <v>0.1</v>
      </c>
      <c r="F567" s="286"/>
      <c r="G567" s="287">
        <f>+ROUND(E567*F567,2)</f>
        <v>0</v>
      </c>
    </row>
    <row r="568" spans="1:7" x14ac:dyDescent="0.25">
      <c r="A568" s="283"/>
      <c r="B568" s="283" t="s">
        <v>343</v>
      </c>
      <c r="C568" s="345" t="s">
        <v>84</v>
      </c>
      <c r="D568" s="230" t="s">
        <v>1451</v>
      </c>
      <c r="E568" s="344">
        <v>0.1</v>
      </c>
      <c r="F568" s="286"/>
      <c r="G568" s="287">
        <f>+ROUND(E568*F568,2)</f>
        <v>0</v>
      </c>
    </row>
    <row r="569" spans="1:7" ht="38.25" x14ac:dyDescent="0.25">
      <c r="A569" s="283"/>
      <c r="B569" s="283" t="s">
        <v>1164</v>
      </c>
      <c r="C569" s="345" t="s">
        <v>1166</v>
      </c>
      <c r="D569" s="230" t="s">
        <v>1159</v>
      </c>
      <c r="E569" s="344">
        <v>5.0000000000000001E-3</v>
      </c>
      <c r="F569" s="286"/>
      <c r="G569" s="287">
        <f>+ROUND(E569*F569,2)</f>
        <v>0</v>
      </c>
    </row>
    <row r="570" spans="1:7" ht="25.5" x14ac:dyDescent="0.25">
      <c r="A570" s="338" t="s">
        <v>545</v>
      </c>
      <c r="B570" s="215"/>
      <c r="C570" s="216" t="s">
        <v>1335</v>
      </c>
      <c r="D570" s="224" t="s">
        <v>338</v>
      </c>
      <c r="E570" s="288"/>
      <c r="F570" s="288"/>
      <c r="G570" s="217">
        <f>SUM(G572:G574)</f>
        <v>0</v>
      </c>
    </row>
    <row r="571" spans="1:7" x14ac:dyDescent="0.25">
      <c r="A571" s="223"/>
      <c r="B571" s="211" t="s">
        <v>76</v>
      </c>
      <c r="C571" s="211" t="s">
        <v>77</v>
      </c>
      <c r="D571" s="211" t="s">
        <v>78</v>
      </c>
      <c r="E571" s="212" t="s">
        <v>79</v>
      </c>
      <c r="F571" s="212" t="s">
        <v>80</v>
      </c>
      <c r="G571" s="212" t="s">
        <v>81</v>
      </c>
    </row>
    <row r="572" spans="1:7" x14ac:dyDescent="0.25">
      <c r="A572" s="283"/>
      <c r="B572" s="283" t="s">
        <v>426</v>
      </c>
      <c r="C572" s="345" t="s">
        <v>1536</v>
      </c>
      <c r="D572" s="230" t="s">
        <v>1451</v>
      </c>
      <c r="E572" s="344">
        <v>0.1</v>
      </c>
      <c r="F572" s="286"/>
      <c r="G572" s="287">
        <f>+ROUND(E572*F572,2)</f>
        <v>0</v>
      </c>
    </row>
    <row r="573" spans="1:7" x14ac:dyDescent="0.25">
      <c r="A573" s="283"/>
      <c r="B573" s="283" t="s">
        <v>437</v>
      </c>
      <c r="C573" s="345" t="s">
        <v>1547</v>
      </c>
      <c r="D573" s="230" t="s">
        <v>1451</v>
      </c>
      <c r="E573" s="344">
        <v>0.15</v>
      </c>
      <c r="F573" s="286"/>
      <c r="G573" s="287">
        <f>+ROUND(E573*F573,2)</f>
        <v>0</v>
      </c>
    </row>
    <row r="574" spans="1:7" x14ac:dyDescent="0.25">
      <c r="A574" s="283"/>
      <c r="B574" s="283" t="s">
        <v>1165</v>
      </c>
      <c r="C574" s="345" t="s">
        <v>1587</v>
      </c>
      <c r="D574" s="230" t="s">
        <v>1159</v>
      </c>
      <c r="E574" s="344">
        <v>0.19</v>
      </c>
      <c r="F574" s="286"/>
      <c r="G574" s="287">
        <f>+ROUND(E574*F574,2)</f>
        <v>0</v>
      </c>
    </row>
    <row r="575" spans="1:7" ht="38.25" x14ac:dyDescent="0.25">
      <c r="A575" s="338" t="s">
        <v>548</v>
      </c>
      <c r="B575" s="215"/>
      <c r="C575" s="216" t="s">
        <v>1336</v>
      </c>
      <c r="D575" s="224" t="s">
        <v>338</v>
      </c>
      <c r="E575" s="288"/>
      <c r="F575" s="288"/>
      <c r="G575" s="217">
        <f>SUM(G577:G579)</f>
        <v>0</v>
      </c>
    </row>
    <row r="576" spans="1:7" x14ac:dyDescent="0.25">
      <c r="A576" s="223"/>
      <c r="B576" s="211" t="s">
        <v>76</v>
      </c>
      <c r="C576" s="211" t="s">
        <v>77</v>
      </c>
      <c r="D576" s="211" t="s">
        <v>78</v>
      </c>
      <c r="E576" s="212" t="s">
        <v>79</v>
      </c>
      <c r="F576" s="212" t="s">
        <v>80</v>
      </c>
      <c r="G576" s="212" t="s">
        <v>81</v>
      </c>
    </row>
    <row r="577" spans="1:7" x14ac:dyDescent="0.25">
      <c r="A577" s="283"/>
      <c r="B577" s="283" t="s">
        <v>371</v>
      </c>
      <c r="C577" s="345" t="s">
        <v>88</v>
      </c>
      <c r="D577" s="230" t="s">
        <v>1451</v>
      </c>
      <c r="E577" s="344">
        <v>0.6</v>
      </c>
      <c r="F577" s="286"/>
      <c r="G577" s="287">
        <f>+ROUND(E577*F577,2)</f>
        <v>0</v>
      </c>
    </row>
    <row r="578" spans="1:7" x14ac:dyDescent="0.25">
      <c r="A578" s="283"/>
      <c r="B578" s="283" t="s">
        <v>343</v>
      </c>
      <c r="C578" s="345" t="s">
        <v>84</v>
      </c>
      <c r="D578" s="230" t="s">
        <v>1451</v>
      </c>
      <c r="E578" s="344">
        <v>0.6</v>
      </c>
      <c r="F578" s="286"/>
      <c r="G578" s="287">
        <f>+ROUND(E578*F578,2)</f>
        <v>0</v>
      </c>
    </row>
    <row r="579" spans="1:7" ht="38.25" x14ac:dyDescent="0.25">
      <c r="A579" s="283"/>
      <c r="B579" s="283" t="s">
        <v>1162</v>
      </c>
      <c r="C579" s="345" t="s">
        <v>1163</v>
      </c>
      <c r="D579" s="230" t="s">
        <v>1159</v>
      </c>
      <c r="E579" s="344">
        <v>0.02</v>
      </c>
      <c r="F579" s="286"/>
      <c r="G579" s="287">
        <f>+ROUND(E579*F579,2)</f>
        <v>0</v>
      </c>
    </row>
    <row r="580" spans="1:7" ht="25.5" x14ac:dyDescent="0.25">
      <c r="A580" s="338" t="s">
        <v>551</v>
      </c>
      <c r="B580" s="215"/>
      <c r="C580" s="216" t="s">
        <v>1337</v>
      </c>
      <c r="D580" s="224" t="s">
        <v>338</v>
      </c>
      <c r="E580" s="288"/>
      <c r="F580" s="288"/>
      <c r="G580" s="217">
        <f>SUM(G582:G585)</f>
        <v>0</v>
      </c>
    </row>
    <row r="581" spans="1:7" x14ac:dyDescent="0.25">
      <c r="A581" s="223"/>
      <c r="B581" s="211" t="s">
        <v>76</v>
      </c>
      <c r="C581" s="211" t="s">
        <v>77</v>
      </c>
      <c r="D581" s="211" t="s">
        <v>78</v>
      </c>
      <c r="E581" s="212" t="s">
        <v>79</v>
      </c>
      <c r="F581" s="212" t="s">
        <v>80</v>
      </c>
      <c r="G581" s="212" t="s">
        <v>81</v>
      </c>
    </row>
    <row r="582" spans="1:7" x14ac:dyDescent="0.25">
      <c r="A582" s="283"/>
      <c r="B582" s="283" t="s">
        <v>426</v>
      </c>
      <c r="C582" s="345" t="s">
        <v>1536</v>
      </c>
      <c r="D582" s="230" t="s">
        <v>1451</v>
      </c>
      <c r="E582" s="344">
        <v>0.1</v>
      </c>
      <c r="F582" s="286"/>
      <c r="G582" s="287">
        <f>+ROUND(E582*F582,2)</f>
        <v>0</v>
      </c>
    </row>
    <row r="583" spans="1:7" x14ac:dyDescent="0.25">
      <c r="A583" s="283"/>
      <c r="B583" s="283" t="s">
        <v>437</v>
      </c>
      <c r="C583" s="345" t="s">
        <v>1547</v>
      </c>
      <c r="D583" s="230" t="s">
        <v>1451</v>
      </c>
      <c r="E583" s="344">
        <v>0.15</v>
      </c>
      <c r="F583" s="286"/>
      <c r="G583" s="287">
        <f>+ROUND(E583*F583,2)</f>
        <v>0</v>
      </c>
    </row>
    <row r="584" spans="1:7" x14ac:dyDescent="0.25">
      <c r="A584" s="283"/>
      <c r="B584" s="283" t="s">
        <v>1167</v>
      </c>
      <c r="C584" s="345" t="s">
        <v>1588</v>
      </c>
      <c r="D584" s="230" t="s">
        <v>78</v>
      </c>
      <c r="E584" s="344">
        <v>0.2</v>
      </c>
      <c r="F584" s="286"/>
      <c r="G584" s="287">
        <f>+ROUND(E584*F584,2)</f>
        <v>0</v>
      </c>
    </row>
    <row r="585" spans="1:7" x14ac:dyDescent="0.25">
      <c r="A585" s="283"/>
      <c r="B585" s="283" t="s">
        <v>1168</v>
      </c>
      <c r="C585" s="345" t="s">
        <v>1589</v>
      </c>
      <c r="D585" s="230" t="s">
        <v>263</v>
      </c>
      <c r="E585" s="344">
        <v>0.35</v>
      </c>
      <c r="F585" s="286"/>
      <c r="G585" s="287">
        <f>+ROUND(E585*F585,2)</f>
        <v>0</v>
      </c>
    </row>
    <row r="586" spans="1:7" ht="25.5" x14ac:dyDescent="0.25">
      <c r="A586" s="338" t="s">
        <v>554</v>
      </c>
      <c r="B586" s="215"/>
      <c r="C586" s="216" t="s">
        <v>1338</v>
      </c>
      <c r="D586" s="224" t="s">
        <v>338</v>
      </c>
      <c r="E586" s="288"/>
      <c r="F586" s="288"/>
      <c r="G586" s="217">
        <f>SUM(G588:G591)</f>
        <v>0</v>
      </c>
    </row>
    <row r="587" spans="1:7" x14ac:dyDescent="0.25">
      <c r="A587" s="223"/>
      <c r="B587" s="211" t="s">
        <v>76</v>
      </c>
      <c r="C587" s="211" t="s">
        <v>77</v>
      </c>
      <c r="D587" s="211" t="s">
        <v>78</v>
      </c>
      <c r="E587" s="212" t="s">
        <v>79</v>
      </c>
      <c r="F587" s="212" t="s">
        <v>80</v>
      </c>
      <c r="G587" s="212" t="s">
        <v>81</v>
      </c>
    </row>
    <row r="588" spans="1:7" x14ac:dyDescent="0.25">
      <c r="A588" s="283"/>
      <c r="B588" s="283" t="s">
        <v>426</v>
      </c>
      <c r="C588" s="345" t="s">
        <v>1536</v>
      </c>
      <c r="D588" s="230" t="s">
        <v>1451</v>
      </c>
      <c r="E588" s="344">
        <v>0.4</v>
      </c>
      <c r="F588" s="286"/>
      <c r="G588" s="287">
        <f>+ROUND(E588*F588,2)</f>
        <v>0</v>
      </c>
    </row>
    <row r="589" spans="1:7" x14ac:dyDescent="0.25">
      <c r="A589" s="283"/>
      <c r="B589" s="283" t="s">
        <v>437</v>
      </c>
      <c r="C589" s="345" t="s">
        <v>1547</v>
      </c>
      <c r="D589" s="230" t="s">
        <v>1451</v>
      </c>
      <c r="E589" s="344">
        <v>0.45</v>
      </c>
      <c r="F589" s="286"/>
      <c r="G589" s="287">
        <f>+ROUND(E589*F589,2)</f>
        <v>0</v>
      </c>
    </row>
    <row r="590" spans="1:7" x14ac:dyDescent="0.25">
      <c r="A590" s="283"/>
      <c r="B590" s="283" t="s">
        <v>1167</v>
      </c>
      <c r="C590" s="345" t="s">
        <v>1588</v>
      </c>
      <c r="D590" s="230" t="s">
        <v>78</v>
      </c>
      <c r="E590" s="344">
        <v>0.4</v>
      </c>
      <c r="F590" s="286"/>
      <c r="G590" s="287">
        <f>+ROUND(E590*F590,2)</f>
        <v>0</v>
      </c>
    </row>
    <row r="591" spans="1:7" x14ac:dyDescent="0.25">
      <c r="A591" s="283"/>
      <c r="B591" s="283" t="s">
        <v>1169</v>
      </c>
      <c r="C591" s="345" t="s">
        <v>1590</v>
      </c>
      <c r="D591" s="230" t="s">
        <v>263</v>
      </c>
      <c r="E591" s="344">
        <v>0.24</v>
      </c>
      <c r="F591" s="286"/>
      <c r="G591" s="287">
        <f>+ROUND(E591*F591,2)</f>
        <v>0</v>
      </c>
    </row>
    <row r="592" spans="1:7" ht="76.5" x14ac:dyDescent="0.25">
      <c r="A592" s="338" t="s">
        <v>558</v>
      </c>
      <c r="B592" s="215"/>
      <c r="C592" s="216" t="s">
        <v>1339</v>
      </c>
      <c r="D592" s="224" t="s">
        <v>19</v>
      </c>
      <c r="E592" s="288"/>
      <c r="F592" s="288"/>
      <c r="G592" s="217">
        <f>SUM(G594:G610)</f>
        <v>0</v>
      </c>
    </row>
    <row r="593" spans="1:7" x14ac:dyDescent="0.25">
      <c r="A593" s="223"/>
      <c r="B593" s="211" t="s">
        <v>76</v>
      </c>
      <c r="C593" s="211" t="s">
        <v>77</v>
      </c>
      <c r="D593" s="211" t="s">
        <v>78</v>
      </c>
      <c r="E593" s="212" t="s">
        <v>79</v>
      </c>
      <c r="F593" s="212" t="s">
        <v>80</v>
      </c>
      <c r="G593" s="212" t="s">
        <v>81</v>
      </c>
    </row>
    <row r="594" spans="1:7" ht="25.5" x14ac:dyDescent="0.25">
      <c r="A594" s="283"/>
      <c r="B594" s="283" t="s">
        <v>1170</v>
      </c>
      <c r="C594" s="345" t="s">
        <v>1591</v>
      </c>
      <c r="D594" s="230" t="s">
        <v>1451</v>
      </c>
      <c r="E594" s="344">
        <v>0.26900000000000002</v>
      </c>
      <c r="F594" s="286"/>
      <c r="G594" s="287">
        <f t="shared" ref="G594:G610" si="67">+ROUND(E594*F594,2)</f>
        <v>0</v>
      </c>
    </row>
    <row r="595" spans="1:7" x14ac:dyDescent="0.25">
      <c r="A595" s="283"/>
      <c r="B595" s="283" t="s">
        <v>426</v>
      </c>
      <c r="C595" s="345" t="s">
        <v>1536</v>
      </c>
      <c r="D595" s="230" t="s">
        <v>1451</v>
      </c>
      <c r="E595" s="344">
        <v>1.8320000000000001</v>
      </c>
      <c r="F595" s="286"/>
      <c r="G595" s="287">
        <f t="shared" si="67"/>
        <v>0</v>
      </c>
    </row>
    <row r="596" spans="1:7" x14ac:dyDescent="0.25">
      <c r="A596" s="283"/>
      <c r="B596" s="283" t="s">
        <v>427</v>
      </c>
      <c r="C596" s="345" t="s">
        <v>1537</v>
      </c>
      <c r="D596" s="230" t="s">
        <v>1451</v>
      </c>
      <c r="E596" s="344">
        <v>1.8320000000000001</v>
      </c>
      <c r="F596" s="286"/>
      <c r="G596" s="287">
        <f t="shared" si="67"/>
        <v>0</v>
      </c>
    </row>
    <row r="597" spans="1:7" x14ac:dyDescent="0.25">
      <c r="A597" s="283"/>
      <c r="B597" s="283" t="s">
        <v>371</v>
      </c>
      <c r="C597" s="345" t="s">
        <v>88</v>
      </c>
      <c r="D597" s="230" t="s">
        <v>1451</v>
      </c>
      <c r="E597" s="344">
        <v>19.12</v>
      </c>
      <c r="F597" s="286"/>
      <c r="G597" s="287">
        <f t="shared" si="67"/>
        <v>0</v>
      </c>
    </row>
    <row r="598" spans="1:7" x14ac:dyDescent="0.25">
      <c r="A598" s="283"/>
      <c r="B598" s="283" t="s">
        <v>343</v>
      </c>
      <c r="C598" s="345" t="s">
        <v>84</v>
      </c>
      <c r="D598" s="230" t="s">
        <v>1451</v>
      </c>
      <c r="E598" s="344">
        <v>33.387</v>
      </c>
      <c r="F598" s="286"/>
      <c r="G598" s="287">
        <f t="shared" si="67"/>
        <v>0</v>
      </c>
    </row>
    <row r="599" spans="1:7" x14ac:dyDescent="0.25">
      <c r="A599" s="283"/>
      <c r="B599" s="283" t="s">
        <v>430</v>
      </c>
      <c r="C599" s="345" t="s">
        <v>1540</v>
      </c>
      <c r="D599" s="230" t="s">
        <v>184</v>
      </c>
      <c r="E599" s="344">
        <v>26.334</v>
      </c>
      <c r="F599" s="286"/>
      <c r="G599" s="287">
        <f t="shared" si="67"/>
        <v>0</v>
      </c>
    </row>
    <row r="600" spans="1:7" ht="25.5" x14ac:dyDescent="0.25">
      <c r="A600" s="283"/>
      <c r="B600" s="283" t="s">
        <v>431</v>
      </c>
      <c r="C600" s="345" t="s">
        <v>1541</v>
      </c>
      <c r="D600" s="230" t="s">
        <v>184</v>
      </c>
      <c r="E600" s="344">
        <v>0.45800000000000002</v>
      </c>
      <c r="F600" s="286"/>
      <c r="G600" s="287">
        <f t="shared" si="67"/>
        <v>0</v>
      </c>
    </row>
    <row r="601" spans="1:7" ht="25.5" x14ac:dyDescent="0.25">
      <c r="A601" s="283"/>
      <c r="B601" s="283" t="s">
        <v>372</v>
      </c>
      <c r="C601" s="345" t="s">
        <v>1487</v>
      </c>
      <c r="D601" s="230" t="s">
        <v>1211</v>
      </c>
      <c r="E601" s="344">
        <v>0.34300000000000003</v>
      </c>
      <c r="F601" s="286"/>
      <c r="G601" s="287">
        <f t="shared" si="67"/>
        <v>0</v>
      </c>
    </row>
    <row r="602" spans="1:7" ht="25.5" x14ac:dyDescent="0.25">
      <c r="A602" s="283"/>
      <c r="B602" s="283" t="s">
        <v>432</v>
      </c>
      <c r="C602" s="345" t="s">
        <v>1542</v>
      </c>
      <c r="D602" s="230" t="s">
        <v>1211</v>
      </c>
      <c r="E602" s="344">
        <v>0.40200000000000002</v>
      </c>
      <c r="F602" s="286"/>
      <c r="G602" s="287">
        <f t="shared" si="67"/>
        <v>0</v>
      </c>
    </row>
    <row r="603" spans="1:7" ht="25.5" x14ac:dyDescent="0.25">
      <c r="A603" s="283"/>
      <c r="B603" s="283" t="s">
        <v>1171</v>
      </c>
      <c r="C603" s="345" t="s">
        <v>1592</v>
      </c>
      <c r="D603" s="230" t="s">
        <v>184</v>
      </c>
      <c r="E603" s="344">
        <v>30.849</v>
      </c>
      <c r="F603" s="286"/>
      <c r="G603" s="287">
        <f t="shared" si="67"/>
        <v>0</v>
      </c>
    </row>
    <row r="604" spans="1:7" ht="25.5" x14ac:dyDescent="0.25">
      <c r="A604" s="283"/>
      <c r="B604" s="283" t="s">
        <v>387</v>
      </c>
      <c r="C604" s="345" t="s">
        <v>1500</v>
      </c>
      <c r="D604" s="230" t="s">
        <v>78</v>
      </c>
      <c r="E604" s="344">
        <v>1</v>
      </c>
      <c r="F604" s="286"/>
      <c r="G604" s="287">
        <f t="shared" si="67"/>
        <v>0</v>
      </c>
    </row>
    <row r="605" spans="1:7" x14ac:dyDescent="0.25">
      <c r="A605" s="283"/>
      <c r="B605" s="283" t="s">
        <v>373</v>
      </c>
      <c r="C605" s="345" t="s">
        <v>1488</v>
      </c>
      <c r="D605" s="230" t="s">
        <v>184</v>
      </c>
      <c r="E605" s="344">
        <v>200.78399999999999</v>
      </c>
      <c r="F605" s="286"/>
      <c r="G605" s="287">
        <f t="shared" si="67"/>
        <v>0</v>
      </c>
    </row>
    <row r="606" spans="1:7" ht="25.5" x14ac:dyDescent="0.25">
      <c r="A606" s="283"/>
      <c r="B606" s="283" t="s">
        <v>394</v>
      </c>
      <c r="C606" s="345" t="s">
        <v>1507</v>
      </c>
      <c r="D606" s="230" t="s">
        <v>187</v>
      </c>
      <c r="E606" s="344">
        <v>7</v>
      </c>
      <c r="F606" s="286"/>
      <c r="G606" s="287">
        <f t="shared" si="67"/>
        <v>0</v>
      </c>
    </row>
    <row r="607" spans="1:7" ht="25.5" x14ac:dyDescent="0.25">
      <c r="A607" s="283"/>
      <c r="B607" s="283" t="s">
        <v>424</v>
      </c>
      <c r="C607" s="345" t="s">
        <v>1534</v>
      </c>
      <c r="D607" s="230" t="s">
        <v>1211</v>
      </c>
      <c r="E607" s="344">
        <v>0.23599999999999999</v>
      </c>
      <c r="F607" s="286"/>
      <c r="G607" s="287">
        <f t="shared" si="67"/>
        <v>0</v>
      </c>
    </row>
    <row r="608" spans="1:7" ht="25.5" x14ac:dyDescent="0.25">
      <c r="A608" s="283"/>
      <c r="B608" s="283" t="s">
        <v>395</v>
      </c>
      <c r="C608" s="345" t="s">
        <v>1508</v>
      </c>
      <c r="D608" s="230" t="s">
        <v>1211</v>
      </c>
      <c r="E608" s="344">
        <v>7.9000000000000001E-2</v>
      </c>
      <c r="F608" s="286"/>
      <c r="G608" s="287">
        <f t="shared" si="67"/>
        <v>0</v>
      </c>
    </row>
    <row r="609" spans="1:7" x14ac:dyDescent="0.25">
      <c r="A609" s="283"/>
      <c r="B609" s="283" t="s">
        <v>1172</v>
      </c>
      <c r="C609" s="345" t="s">
        <v>1593</v>
      </c>
      <c r="D609" s="230" t="s">
        <v>78</v>
      </c>
      <c r="E609" s="344">
        <v>570</v>
      </c>
      <c r="F609" s="286"/>
      <c r="G609" s="287">
        <f t="shared" si="67"/>
        <v>0</v>
      </c>
    </row>
    <row r="610" spans="1:7" ht="38.25" x14ac:dyDescent="0.25">
      <c r="A610" s="283"/>
      <c r="B610" s="283" t="s">
        <v>1173</v>
      </c>
      <c r="C610" s="345" t="s">
        <v>1594</v>
      </c>
      <c r="D610" s="230" t="s">
        <v>184</v>
      </c>
      <c r="E610" s="344">
        <v>3.008</v>
      </c>
      <c r="F610" s="286"/>
      <c r="G610" s="287">
        <f t="shared" si="67"/>
        <v>0</v>
      </c>
    </row>
    <row r="611" spans="1:7" ht="25.5" x14ac:dyDescent="0.25">
      <c r="A611" s="338" t="s">
        <v>563</v>
      </c>
      <c r="B611" s="215"/>
      <c r="C611" s="216" t="s">
        <v>1340</v>
      </c>
      <c r="D611" s="224" t="s">
        <v>338</v>
      </c>
      <c r="E611" s="288"/>
      <c r="F611" s="288"/>
      <c r="G611" s="217">
        <f>SUM(G613:G617)</f>
        <v>0</v>
      </c>
    </row>
    <row r="612" spans="1:7" x14ac:dyDescent="0.25">
      <c r="A612" s="223"/>
      <c r="B612" s="211" t="s">
        <v>76</v>
      </c>
      <c r="C612" s="211" t="s">
        <v>77</v>
      </c>
      <c r="D612" s="211" t="s">
        <v>78</v>
      </c>
      <c r="E612" s="212" t="s">
        <v>79</v>
      </c>
      <c r="F612" s="212" t="s">
        <v>80</v>
      </c>
      <c r="G612" s="212" t="s">
        <v>81</v>
      </c>
    </row>
    <row r="613" spans="1:7" x14ac:dyDescent="0.25">
      <c r="A613" s="283"/>
      <c r="B613" s="283" t="s">
        <v>371</v>
      </c>
      <c r="C613" s="345" t="s">
        <v>88</v>
      </c>
      <c r="D613" s="230" t="s">
        <v>1451</v>
      </c>
      <c r="E613" s="344">
        <v>2.5</v>
      </c>
      <c r="F613" s="286"/>
      <c r="G613" s="287">
        <f>+ROUND(E613*F613,2)</f>
        <v>0</v>
      </c>
    </row>
    <row r="614" spans="1:7" x14ac:dyDescent="0.25">
      <c r="A614" s="283"/>
      <c r="B614" s="283" t="s">
        <v>343</v>
      </c>
      <c r="C614" s="345" t="s">
        <v>84</v>
      </c>
      <c r="D614" s="230" t="s">
        <v>1451</v>
      </c>
      <c r="E614" s="344">
        <v>1</v>
      </c>
      <c r="F614" s="286"/>
      <c r="G614" s="287">
        <f>+ROUND(E614*F614,2)</f>
        <v>0</v>
      </c>
    </row>
    <row r="615" spans="1:7" ht="38.25" x14ac:dyDescent="0.25">
      <c r="A615" s="283"/>
      <c r="B615" s="283" t="s">
        <v>1174</v>
      </c>
      <c r="C615" s="345" t="s">
        <v>1595</v>
      </c>
      <c r="D615" s="230" t="s">
        <v>1458</v>
      </c>
      <c r="E615" s="344">
        <v>1</v>
      </c>
      <c r="F615" s="286"/>
      <c r="G615" s="287">
        <f>+ROUND(E615*F615,2)</f>
        <v>0</v>
      </c>
    </row>
    <row r="616" spans="1:7" ht="38.25" x14ac:dyDescent="0.25">
      <c r="A616" s="283"/>
      <c r="B616" s="283" t="s">
        <v>1175</v>
      </c>
      <c r="C616" s="345" t="s">
        <v>1176</v>
      </c>
      <c r="D616" s="230" t="s">
        <v>1159</v>
      </c>
      <c r="E616" s="344">
        <v>4.0000000000000001E-3</v>
      </c>
      <c r="F616" s="286"/>
      <c r="G616" s="287">
        <f>+ROUND(E616*F616,2)</f>
        <v>0</v>
      </c>
    </row>
    <row r="617" spans="1:7" ht="38.25" x14ac:dyDescent="0.25">
      <c r="A617" s="283"/>
      <c r="B617" s="283" t="s">
        <v>1162</v>
      </c>
      <c r="C617" s="345" t="s">
        <v>1163</v>
      </c>
      <c r="D617" s="230" t="s">
        <v>1159</v>
      </c>
      <c r="E617" s="344">
        <v>4.0000000000000001E-3</v>
      </c>
      <c r="F617" s="286"/>
      <c r="G617" s="287">
        <f>+ROUND(E617*F617,2)</f>
        <v>0</v>
      </c>
    </row>
    <row r="618" spans="1:7" ht="25.5" x14ac:dyDescent="0.25">
      <c r="A618" s="338" t="s">
        <v>565</v>
      </c>
      <c r="B618" s="215"/>
      <c r="C618" s="216" t="s">
        <v>1341</v>
      </c>
      <c r="D618" s="224" t="s">
        <v>338</v>
      </c>
      <c r="E618" s="288"/>
      <c r="F618" s="288"/>
      <c r="G618" s="217">
        <f>SUM(G620:G623)</f>
        <v>0</v>
      </c>
    </row>
    <row r="619" spans="1:7" x14ac:dyDescent="0.25">
      <c r="A619" s="223"/>
      <c r="B619" s="211" t="s">
        <v>76</v>
      </c>
      <c r="C619" s="211" t="s">
        <v>77</v>
      </c>
      <c r="D619" s="211" t="s">
        <v>78</v>
      </c>
      <c r="E619" s="212" t="s">
        <v>79</v>
      </c>
      <c r="F619" s="212" t="s">
        <v>80</v>
      </c>
      <c r="G619" s="212" t="s">
        <v>81</v>
      </c>
    </row>
    <row r="620" spans="1:7" x14ac:dyDescent="0.25">
      <c r="A620" s="283"/>
      <c r="B620" s="283" t="s">
        <v>426</v>
      </c>
      <c r="C620" s="345" t="s">
        <v>1536</v>
      </c>
      <c r="D620" s="230" t="s">
        <v>1451</v>
      </c>
      <c r="E620" s="344">
        <v>2.1</v>
      </c>
      <c r="F620" s="286"/>
      <c r="G620" s="287">
        <f>+ROUND(E620*F620,2)</f>
        <v>0</v>
      </c>
    </row>
    <row r="621" spans="1:7" x14ac:dyDescent="0.25">
      <c r="A621" s="283"/>
      <c r="B621" s="283" t="s">
        <v>343</v>
      </c>
      <c r="C621" s="345" t="s">
        <v>84</v>
      </c>
      <c r="D621" s="230" t="s">
        <v>1451</v>
      </c>
      <c r="E621" s="344">
        <v>2.1</v>
      </c>
      <c r="F621" s="286"/>
      <c r="G621" s="287">
        <f>+ROUND(E621*F621,2)</f>
        <v>0</v>
      </c>
    </row>
    <row r="622" spans="1:7" ht="25.5" x14ac:dyDescent="0.25">
      <c r="A622" s="283"/>
      <c r="B622" s="283" t="s">
        <v>1177</v>
      </c>
      <c r="C622" s="345" t="s">
        <v>1596</v>
      </c>
      <c r="D622" s="230" t="s">
        <v>1458</v>
      </c>
      <c r="E622" s="344">
        <v>1</v>
      </c>
      <c r="F622" s="286"/>
      <c r="G622" s="287">
        <f>+ROUND(E622*F622,2)</f>
        <v>0</v>
      </c>
    </row>
    <row r="623" spans="1:7" ht="25.5" x14ac:dyDescent="0.25">
      <c r="A623" s="283"/>
      <c r="B623" s="283" t="s">
        <v>436</v>
      </c>
      <c r="C623" s="345" t="s">
        <v>1178</v>
      </c>
      <c r="D623" s="230" t="s">
        <v>1159</v>
      </c>
      <c r="E623" s="344">
        <v>6.0000000000000001E-3</v>
      </c>
      <c r="F623" s="286"/>
      <c r="G623" s="287">
        <f>+ROUND(E623*F623,2)</f>
        <v>0</v>
      </c>
    </row>
    <row r="624" spans="1:7" ht="38.25" x14ac:dyDescent="0.25">
      <c r="A624" s="338" t="s">
        <v>567</v>
      </c>
      <c r="B624" s="215"/>
      <c r="C624" s="216" t="s">
        <v>1342</v>
      </c>
      <c r="D624" s="224" t="s">
        <v>19</v>
      </c>
      <c r="E624" s="288"/>
      <c r="F624" s="288"/>
      <c r="G624" s="217">
        <f>SUM(G626:G635)</f>
        <v>0</v>
      </c>
    </row>
    <row r="625" spans="1:7" x14ac:dyDescent="0.25">
      <c r="A625" s="223"/>
      <c r="B625" s="211" t="s">
        <v>76</v>
      </c>
      <c r="C625" s="211" t="s">
        <v>77</v>
      </c>
      <c r="D625" s="211" t="s">
        <v>78</v>
      </c>
      <c r="E625" s="212" t="s">
        <v>79</v>
      </c>
      <c r="F625" s="212" t="s">
        <v>80</v>
      </c>
      <c r="G625" s="212" t="s">
        <v>81</v>
      </c>
    </row>
    <row r="626" spans="1:7" x14ac:dyDescent="0.25">
      <c r="A626" s="283"/>
      <c r="B626" s="283" t="s">
        <v>340</v>
      </c>
      <c r="C626" s="345" t="s">
        <v>1455</v>
      </c>
      <c r="D626" s="230" t="s">
        <v>1451</v>
      </c>
      <c r="E626" s="344">
        <v>1.98</v>
      </c>
      <c r="F626" s="286"/>
      <c r="G626" s="287">
        <f t="shared" ref="G626:G635" si="68">+ROUND(E626*F626,2)</f>
        <v>0</v>
      </c>
    </row>
    <row r="627" spans="1:7" x14ac:dyDescent="0.25">
      <c r="A627" s="283"/>
      <c r="B627" s="283" t="s">
        <v>371</v>
      </c>
      <c r="C627" s="345" t="s">
        <v>88</v>
      </c>
      <c r="D627" s="230" t="s">
        <v>1451</v>
      </c>
      <c r="E627" s="344">
        <v>1.3440000000000001</v>
      </c>
      <c r="F627" s="286"/>
      <c r="G627" s="287">
        <f t="shared" si="68"/>
        <v>0</v>
      </c>
    </row>
    <row r="628" spans="1:7" x14ac:dyDescent="0.25">
      <c r="A628" s="283"/>
      <c r="B628" s="283" t="s">
        <v>443</v>
      </c>
      <c r="C628" s="345" t="s">
        <v>1452</v>
      </c>
      <c r="D628" s="230" t="s">
        <v>1451</v>
      </c>
      <c r="E628" s="344">
        <v>3.3239999999999998</v>
      </c>
      <c r="F628" s="286"/>
      <c r="G628" s="287">
        <f t="shared" si="68"/>
        <v>0</v>
      </c>
    </row>
    <row r="629" spans="1:7" ht="51" x14ac:dyDescent="0.25">
      <c r="A629" s="283"/>
      <c r="B629" s="283" t="s">
        <v>1179</v>
      </c>
      <c r="C629" s="345" t="s">
        <v>1597</v>
      </c>
      <c r="D629" s="230" t="s">
        <v>1598</v>
      </c>
      <c r="E629" s="344">
        <v>1</v>
      </c>
      <c r="F629" s="286"/>
      <c r="G629" s="287">
        <f t="shared" si="68"/>
        <v>0</v>
      </c>
    </row>
    <row r="630" spans="1:7" ht="25.5" x14ac:dyDescent="0.25">
      <c r="A630" s="283"/>
      <c r="B630" s="283" t="s">
        <v>1180</v>
      </c>
      <c r="C630" s="345" t="s">
        <v>1599</v>
      </c>
      <c r="D630" s="230" t="s">
        <v>78</v>
      </c>
      <c r="E630" s="344">
        <v>3</v>
      </c>
      <c r="F630" s="286"/>
      <c r="G630" s="287">
        <f t="shared" si="68"/>
        <v>0</v>
      </c>
    </row>
    <row r="631" spans="1:7" ht="25.5" x14ac:dyDescent="0.25">
      <c r="A631" s="283"/>
      <c r="B631" s="283" t="s">
        <v>1181</v>
      </c>
      <c r="C631" s="345" t="s">
        <v>1600</v>
      </c>
      <c r="D631" s="230" t="s">
        <v>78</v>
      </c>
      <c r="E631" s="344">
        <v>6</v>
      </c>
      <c r="F631" s="286"/>
      <c r="G631" s="287">
        <f t="shared" si="68"/>
        <v>0</v>
      </c>
    </row>
    <row r="632" spans="1:7" ht="25.5" x14ac:dyDescent="0.25">
      <c r="A632" s="283"/>
      <c r="B632" s="283" t="s">
        <v>1182</v>
      </c>
      <c r="C632" s="345" t="s">
        <v>1601</v>
      </c>
      <c r="D632" s="230" t="s">
        <v>78</v>
      </c>
      <c r="E632" s="344">
        <v>1</v>
      </c>
      <c r="F632" s="286"/>
      <c r="G632" s="287">
        <f t="shared" si="68"/>
        <v>0</v>
      </c>
    </row>
    <row r="633" spans="1:7" ht="25.5" x14ac:dyDescent="0.25">
      <c r="A633" s="283"/>
      <c r="B633" s="283" t="s">
        <v>1183</v>
      </c>
      <c r="C633" s="345" t="s">
        <v>1602</v>
      </c>
      <c r="D633" s="230" t="s">
        <v>187</v>
      </c>
      <c r="E633" s="344">
        <v>9.6</v>
      </c>
      <c r="F633" s="286"/>
      <c r="G633" s="287">
        <f t="shared" si="68"/>
        <v>0</v>
      </c>
    </row>
    <row r="634" spans="1:7" x14ac:dyDescent="0.25">
      <c r="A634" s="283"/>
      <c r="B634" s="283" t="s">
        <v>1184</v>
      </c>
      <c r="C634" s="345" t="s">
        <v>1603</v>
      </c>
      <c r="D634" s="230" t="s">
        <v>184</v>
      </c>
      <c r="E634" s="344">
        <v>0.57599999999999996</v>
      </c>
      <c r="F634" s="286"/>
      <c r="G634" s="287">
        <f t="shared" si="68"/>
        <v>0</v>
      </c>
    </row>
    <row r="635" spans="1:7" ht="38.25" x14ac:dyDescent="0.25">
      <c r="A635" s="283"/>
      <c r="B635" s="283" t="s">
        <v>93</v>
      </c>
      <c r="C635" s="345" t="s">
        <v>1185</v>
      </c>
      <c r="D635" s="230" t="s">
        <v>1159</v>
      </c>
      <c r="E635" s="344">
        <v>9.5999999999999992E-3</v>
      </c>
      <c r="F635" s="286"/>
      <c r="G635" s="287">
        <f t="shared" si="68"/>
        <v>0</v>
      </c>
    </row>
    <row r="636" spans="1:7" ht="51" x14ac:dyDescent="0.25">
      <c r="A636" s="338" t="s">
        <v>571</v>
      </c>
      <c r="B636" s="215"/>
      <c r="C636" s="216" t="s">
        <v>1343</v>
      </c>
      <c r="D636" s="224" t="s">
        <v>338</v>
      </c>
      <c r="E636" s="288"/>
      <c r="F636" s="288"/>
      <c r="G636" s="217">
        <f>SUM(G638:G645)</f>
        <v>0</v>
      </c>
    </row>
    <row r="637" spans="1:7" x14ac:dyDescent="0.25">
      <c r="A637" s="223"/>
      <c r="B637" s="211" t="s">
        <v>76</v>
      </c>
      <c r="C637" s="211" t="s">
        <v>77</v>
      </c>
      <c r="D637" s="211" t="s">
        <v>78</v>
      </c>
      <c r="E637" s="212" t="s">
        <v>79</v>
      </c>
      <c r="F637" s="212" t="s">
        <v>80</v>
      </c>
      <c r="G637" s="212" t="s">
        <v>81</v>
      </c>
    </row>
    <row r="638" spans="1:7" x14ac:dyDescent="0.25">
      <c r="A638" s="283"/>
      <c r="B638" s="283" t="s">
        <v>371</v>
      </c>
      <c r="C638" s="345" t="s">
        <v>88</v>
      </c>
      <c r="D638" s="230" t="s">
        <v>1451</v>
      </c>
      <c r="E638" s="344">
        <v>0.24</v>
      </c>
      <c r="F638" s="286"/>
      <c r="G638" s="287">
        <f t="shared" ref="G638:G645" si="69">+ROUND(E638*F638,2)</f>
        <v>0</v>
      </c>
    </row>
    <row r="639" spans="1:7" x14ac:dyDescent="0.25">
      <c r="A639" s="283"/>
      <c r="B639" s="283" t="s">
        <v>343</v>
      </c>
      <c r="C639" s="345" t="s">
        <v>84</v>
      </c>
      <c r="D639" s="230" t="s">
        <v>1451</v>
      </c>
      <c r="E639" s="344">
        <v>0.72</v>
      </c>
      <c r="F639" s="286"/>
      <c r="G639" s="287">
        <f t="shared" si="69"/>
        <v>0</v>
      </c>
    </row>
    <row r="640" spans="1:7" ht="38.25" x14ac:dyDescent="0.25">
      <c r="A640" s="283"/>
      <c r="B640" s="283" t="s">
        <v>1186</v>
      </c>
      <c r="C640" s="345" t="s">
        <v>1604</v>
      </c>
      <c r="D640" s="230" t="s">
        <v>1605</v>
      </c>
      <c r="E640" s="344">
        <v>3.2299999999999998E-3</v>
      </c>
      <c r="F640" s="286"/>
      <c r="G640" s="287">
        <f t="shared" si="69"/>
        <v>0</v>
      </c>
    </row>
    <row r="641" spans="1:7" ht="38.25" x14ac:dyDescent="0.25">
      <c r="A641" s="283"/>
      <c r="B641" s="283" t="s">
        <v>345</v>
      </c>
      <c r="C641" s="345" t="s">
        <v>1459</v>
      </c>
      <c r="D641" s="230" t="s">
        <v>1460</v>
      </c>
      <c r="E641" s="344">
        <v>0.64</v>
      </c>
      <c r="F641" s="286"/>
      <c r="G641" s="287">
        <f t="shared" si="69"/>
        <v>0</v>
      </c>
    </row>
    <row r="642" spans="1:7" ht="25.5" x14ac:dyDescent="0.25">
      <c r="A642" s="283"/>
      <c r="B642" s="283" t="s">
        <v>1187</v>
      </c>
      <c r="C642" s="345" t="s">
        <v>1606</v>
      </c>
      <c r="D642" s="230" t="s">
        <v>78</v>
      </c>
      <c r="E642" s="344">
        <v>0.64</v>
      </c>
      <c r="F642" s="286"/>
      <c r="G642" s="287">
        <f t="shared" si="69"/>
        <v>0</v>
      </c>
    </row>
    <row r="643" spans="1:7" ht="25.5" x14ac:dyDescent="0.25">
      <c r="A643" s="283"/>
      <c r="B643" s="283" t="s">
        <v>1188</v>
      </c>
      <c r="C643" s="345" t="s">
        <v>1607</v>
      </c>
      <c r="D643" s="230" t="s">
        <v>78</v>
      </c>
      <c r="E643" s="344">
        <v>6.6699999999999995E-2</v>
      </c>
      <c r="F643" s="286"/>
      <c r="G643" s="287">
        <f t="shared" si="69"/>
        <v>0</v>
      </c>
    </row>
    <row r="644" spans="1:7" ht="38.25" x14ac:dyDescent="0.25">
      <c r="A644" s="283"/>
      <c r="B644" s="283" t="s">
        <v>1189</v>
      </c>
      <c r="C644" s="345" t="s">
        <v>1608</v>
      </c>
      <c r="D644" s="230" t="s">
        <v>1458</v>
      </c>
      <c r="E644" s="344">
        <v>1.25</v>
      </c>
      <c r="F644" s="286"/>
      <c r="G644" s="287">
        <f t="shared" si="69"/>
        <v>0</v>
      </c>
    </row>
    <row r="645" spans="1:7" ht="25.5" x14ac:dyDescent="0.25">
      <c r="A645" s="283"/>
      <c r="B645" s="283" t="s">
        <v>1190</v>
      </c>
      <c r="C645" s="345" t="s">
        <v>1609</v>
      </c>
      <c r="D645" s="230" t="s">
        <v>78</v>
      </c>
      <c r="E645" s="344">
        <v>0.66669999999999996</v>
      </c>
      <c r="F645" s="286"/>
      <c r="G645" s="287">
        <f t="shared" si="69"/>
        <v>0</v>
      </c>
    </row>
    <row r="646" spans="1:7" ht="38.25" x14ac:dyDescent="0.25">
      <c r="A646" s="338" t="s">
        <v>1117</v>
      </c>
      <c r="B646" s="215"/>
      <c r="C646" s="216" t="s">
        <v>1344</v>
      </c>
      <c r="D646" s="224" t="s">
        <v>151</v>
      </c>
      <c r="E646" s="288"/>
      <c r="F646" s="288"/>
      <c r="G646" s="217">
        <f>SUM(G648:G650)</f>
        <v>0</v>
      </c>
    </row>
    <row r="647" spans="1:7" x14ac:dyDescent="0.25">
      <c r="A647" s="223"/>
      <c r="B647" s="211" t="s">
        <v>76</v>
      </c>
      <c r="C647" s="211" t="s">
        <v>77</v>
      </c>
      <c r="D647" s="211" t="s">
        <v>78</v>
      </c>
      <c r="E647" s="212" t="s">
        <v>79</v>
      </c>
      <c r="F647" s="212" t="s">
        <v>80</v>
      </c>
      <c r="G647" s="212" t="s">
        <v>81</v>
      </c>
    </row>
    <row r="648" spans="1:7" x14ac:dyDescent="0.25">
      <c r="A648" s="283"/>
      <c r="B648" s="283" t="s">
        <v>1191</v>
      </c>
      <c r="C648" s="345" t="s">
        <v>1610</v>
      </c>
      <c r="D648" s="230" t="s">
        <v>1451</v>
      </c>
      <c r="E648" s="344">
        <v>0.05</v>
      </c>
      <c r="F648" s="286"/>
      <c r="G648" s="287">
        <f t="shared" ref="G648:G650" si="70">+ROUND(E648*F648,2)</f>
        <v>0</v>
      </c>
    </row>
    <row r="649" spans="1:7" x14ac:dyDescent="0.25">
      <c r="A649" s="283"/>
      <c r="B649" s="283" t="s">
        <v>343</v>
      </c>
      <c r="C649" s="345" t="s">
        <v>84</v>
      </c>
      <c r="D649" s="230" t="s">
        <v>1451</v>
      </c>
      <c r="E649" s="344">
        <v>0.1</v>
      </c>
      <c r="F649" s="286"/>
      <c r="G649" s="287">
        <f t="shared" si="70"/>
        <v>0</v>
      </c>
    </row>
    <row r="650" spans="1:7" x14ac:dyDescent="0.25">
      <c r="A650" s="283"/>
      <c r="B650" s="283" t="s">
        <v>1192</v>
      </c>
      <c r="C650" s="345" t="s">
        <v>1193</v>
      </c>
      <c r="D650" s="230" t="s">
        <v>1194</v>
      </c>
      <c r="E650" s="344">
        <v>1</v>
      </c>
      <c r="F650" s="286"/>
      <c r="G650" s="287">
        <f t="shared" si="70"/>
        <v>0</v>
      </c>
    </row>
    <row r="651" spans="1:7" ht="38.25" x14ac:dyDescent="0.25">
      <c r="A651" s="338" t="s">
        <v>1118</v>
      </c>
      <c r="B651" s="215"/>
      <c r="C651" s="216" t="s">
        <v>1345</v>
      </c>
      <c r="D651" s="224" t="s">
        <v>151</v>
      </c>
      <c r="E651" s="288"/>
      <c r="F651" s="288"/>
      <c r="G651" s="217">
        <f>SUM(G653:G655)</f>
        <v>0</v>
      </c>
    </row>
    <row r="652" spans="1:7" x14ac:dyDescent="0.25">
      <c r="A652" s="223"/>
      <c r="B652" s="211" t="s">
        <v>76</v>
      </c>
      <c r="C652" s="211" t="s">
        <v>77</v>
      </c>
      <c r="D652" s="211" t="s">
        <v>78</v>
      </c>
      <c r="E652" s="212" t="s">
        <v>79</v>
      </c>
      <c r="F652" s="212" t="s">
        <v>80</v>
      </c>
      <c r="G652" s="212" t="s">
        <v>81</v>
      </c>
    </row>
    <row r="653" spans="1:7" x14ac:dyDescent="0.25">
      <c r="A653" s="283"/>
      <c r="B653" s="283" t="s">
        <v>1191</v>
      </c>
      <c r="C653" s="345" t="s">
        <v>1610</v>
      </c>
      <c r="D653" s="230" t="s">
        <v>1451</v>
      </c>
      <c r="E653" s="344">
        <v>0.06</v>
      </c>
      <c r="F653" s="286"/>
      <c r="G653" s="287">
        <f t="shared" ref="G653:G655" si="71">+ROUND(E653*F653,2)</f>
        <v>0</v>
      </c>
    </row>
    <row r="654" spans="1:7" x14ac:dyDescent="0.25">
      <c r="A654" s="283"/>
      <c r="B654" s="283" t="s">
        <v>343</v>
      </c>
      <c r="C654" s="345" t="s">
        <v>84</v>
      </c>
      <c r="D654" s="230" t="s">
        <v>1451</v>
      </c>
      <c r="E654" s="344">
        <v>0.12</v>
      </c>
      <c r="F654" s="286"/>
      <c r="G654" s="287">
        <f t="shared" si="71"/>
        <v>0</v>
      </c>
    </row>
    <row r="655" spans="1:7" x14ac:dyDescent="0.25">
      <c r="A655" s="283"/>
      <c r="B655" s="283" t="s">
        <v>1196</v>
      </c>
      <c r="C655" s="345" t="s">
        <v>1197</v>
      </c>
      <c r="D655" s="230" t="s">
        <v>1194</v>
      </c>
      <c r="E655" s="344">
        <v>1</v>
      </c>
      <c r="F655" s="286"/>
      <c r="G655" s="287">
        <f t="shared" si="71"/>
        <v>0</v>
      </c>
    </row>
    <row r="656" spans="1:7" ht="76.5" x14ac:dyDescent="0.25">
      <c r="A656" s="338" t="s">
        <v>579</v>
      </c>
      <c r="B656" s="215"/>
      <c r="C656" s="216" t="s">
        <v>1346</v>
      </c>
      <c r="D656" s="224" t="s">
        <v>19</v>
      </c>
      <c r="E656" s="288"/>
      <c r="F656" s="288"/>
      <c r="G656" s="217">
        <f>SUM(G658:G663)</f>
        <v>0</v>
      </c>
    </row>
    <row r="657" spans="1:7" x14ac:dyDescent="0.25">
      <c r="A657" s="223"/>
      <c r="B657" s="211" t="s">
        <v>76</v>
      </c>
      <c r="C657" s="211" t="s">
        <v>77</v>
      </c>
      <c r="D657" s="211" t="s">
        <v>78</v>
      </c>
      <c r="E657" s="212" t="s">
        <v>79</v>
      </c>
      <c r="F657" s="212" t="s">
        <v>80</v>
      </c>
      <c r="G657" s="212" t="s">
        <v>81</v>
      </c>
    </row>
    <row r="658" spans="1:7" x14ac:dyDescent="0.25">
      <c r="A658" s="283"/>
      <c r="B658" s="283" t="s">
        <v>371</v>
      </c>
      <c r="C658" s="345" t="s">
        <v>88</v>
      </c>
      <c r="D658" s="230" t="s">
        <v>1451</v>
      </c>
      <c r="E658" s="344">
        <v>2</v>
      </c>
      <c r="F658" s="286"/>
      <c r="G658" s="287">
        <f t="shared" ref="G658:G663" si="72">+ROUND(E658*F658,2)</f>
        <v>0</v>
      </c>
    </row>
    <row r="659" spans="1:7" x14ac:dyDescent="0.25">
      <c r="A659" s="283"/>
      <c r="B659" s="283" t="s">
        <v>343</v>
      </c>
      <c r="C659" s="345" t="s">
        <v>84</v>
      </c>
      <c r="D659" s="230" t="s">
        <v>1451</v>
      </c>
      <c r="E659" s="344">
        <v>1</v>
      </c>
      <c r="F659" s="286"/>
      <c r="G659" s="287">
        <f t="shared" si="72"/>
        <v>0</v>
      </c>
    </row>
    <row r="660" spans="1:7" ht="25.5" x14ac:dyDescent="0.25">
      <c r="A660" s="283"/>
      <c r="B660" s="283" t="s">
        <v>1198</v>
      </c>
      <c r="C660" s="345" t="s">
        <v>1611</v>
      </c>
      <c r="D660" s="230" t="s">
        <v>78</v>
      </c>
      <c r="E660" s="344">
        <v>2</v>
      </c>
      <c r="F660" s="286"/>
      <c r="G660" s="287">
        <f t="shared" ref="G660:G662" si="73">+ROUND(E660*F660,2)</f>
        <v>0</v>
      </c>
    </row>
    <row r="661" spans="1:7" ht="25.5" x14ac:dyDescent="0.25">
      <c r="A661" s="283"/>
      <c r="B661" s="283" t="s">
        <v>1199</v>
      </c>
      <c r="C661" s="345" t="s">
        <v>1612</v>
      </c>
      <c r="D661" s="230" t="s">
        <v>78</v>
      </c>
      <c r="E661" s="344">
        <v>2</v>
      </c>
      <c r="F661" s="286"/>
      <c r="G661" s="287">
        <f t="shared" ref="G661" si="74">+ROUND(E661*F661,2)</f>
        <v>0</v>
      </c>
    </row>
    <row r="662" spans="1:7" ht="25.5" x14ac:dyDescent="0.25">
      <c r="A662" s="283"/>
      <c r="B662" s="283" t="s">
        <v>1200</v>
      </c>
      <c r="C662" s="345" t="s">
        <v>1613</v>
      </c>
      <c r="D662" s="230" t="s">
        <v>78</v>
      </c>
      <c r="E662" s="344">
        <v>1</v>
      </c>
      <c r="F662" s="286"/>
      <c r="G662" s="287">
        <f t="shared" si="73"/>
        <v>0</v>
      </c>
    </row>
    <row r="663" spans="1:7" x14ac:dyDescent="0.25">
      <c r="A663" s="283"/>
      <c r="B663" s="283" t="s">
        <v>1201</v>
      </c>
      <c r="C663" s="345" t="s">
        <v>1197</v>
      </c>
      <c r="D663" s="230" t="s">
        <v>1194</v>
      </c>
      <c r="E663" s="344">
        <v>0.01</v>
      </c>
      <c r="F663" s="286"/>
      <c r="G663" s="287">
        <f t="shared" si="72"/>
        <v>0</v>
      </c>
    </row>
    <row r="664" spans="1:7" ht="25.5" x14ac:dyDescent="0.25">
      <c r="A664" s="338" t="s">
        <v>581</v>
      </c>
      <c r="B664" s="215"/>
      <c r="C664" s="216" t="s">
        <v>1347</v>
      </c>
      <c r="D664" s="224" t="s">
        <v>19</v>
      </c>
      <c r="E664" s="288"/>
      <c r="F664" s="288"/>
      <c r="G664" s="217">
        <f>SUM(G666:G676)</f>
        <v>0</v>
      </c>
    </row>
    <row r="665" spans="1:7" x14ac:dyDescent="0.25">
      <c r="A665" s="223"/>
      <c r="B665" s="211" t="s">
        <v>76</v>
      </c>
      <c r="C665" s="211" t="s">
        <v>77</v>
      </c>
      <c r="D665" s="211" t="s">
        <v>78</v>
      </c>
      <c r="E665" s="212" t="s">
        <v>79</v>
      </c>
      <c r="F665" s="212" t="s">
        <v>80</v>
      </c>
      <c r="G665" s="212" t="s">
        <v>81</v>
      </c>
    </row>
    <row r="666" spans="1:7" ht="25.5" x14ac:dyDescent="0.25">
      <c r="A666" s="283"/>
      <c r="B666" s="283" t="s">
        <v>1170</v>
      </c>
      <c r="C666" s="345" t="s">
        <v>1591</v>
      </c>
      <c r="D666" s="230" t="s">
        <v>1451</v>
      </c>
      <c r="E666" s="344">
        <v>1.2999999999999999E-2</v>
      </c>
      <c r="F666" s="286"/>
      <c r="G666" s="287">
        <f t="shared" ref="G666:G676" si="75">+ROUND(E666*F666,2)</f>
        <v>0</v>
      </c>
    </row>
    <row r="667" spans="1:7" x14ac:dyDescent="0.25">
      <c r="A667" s="283"/>
      <c r="B667" s="283" t="s">
        <v>427</v>
      </c>
      <c r="C667" s="345" t="s">
        <v>1537</v>
      </c>
      <c r="D667" s="230" t="s">
        <v>1451</v>
      </c>
      <c r="E667" s="344">
        <v>0.1</v>
      </c>
      <c r="F667" s="286"/>
      <c r="G667" s="287">
        <f t="shared" si="75"/>
        <v>0</v>
      </c>
    </row>
    <row r="668" spans="1:7" x14ac:dyDescent="0.25">
      <c r="A668" s="283"/>
      <c r="B668" s="283" t="s">
        <v>370</v>
      </c>
      <c r="C668" s="345" t="s">
        <v>1486</v>
      </c>
      <c r="D668" s="230" t="s">
        <v>1451</v>
      </c>
      <c r="E668" s="344">
        <v>0.1</v>
      </c>
      <c r="F668" s="286"/>
      <c r="G668" s="287">
        <f t="shared" si="75"/>
        <v>0</v>
      </c>
    </row>
    <row r="669" spans="1:7" x14ac:dyDescent="0.25">
      <c r="A669" s="283"/>
      <c r="B669" s="283" t="s">
        <v>343</v>
      </c>
      <c r="C669" s="345" t="s">
        <v>84</v>
      </c>
      <c r="D669" s="230" t="s">
        <v>1451</v>
      </c>
      <c r="E669" s="344">
        <v>0.2</v>
      </c>
      <c r="F669" s="286"/>
      <c r="G669" s="287">
        <f t="shared" si="75"/>
        <v>0</v>
      </c>
    </row>
    <row r="670" spans="1:7" x14ac:dyDescent="0.25">
      <c r="A670" s="283"/>
      <c r="B670" s="283" t="s">
        <v>1202</v>
      </c>
      <c r="C670" s="345" t="s">
        <v>1614</v>
      </c>
      <c r="D670" s="230" t="s">
        <v>184</v>
      </c>
      <c r="E670" s="344">
        <v>1.44</v>
      </c>
      <c r="F670" s="286"/>
      <c r="G670" s="287">
        <f t="shared" ref="G670:G673" si="76">+ROUND(E670*F670,2)</f>
        <v>0</v>
      </c>
    </row>
    <row r="671" spans="1:7" ht="25.5" x14ac:dyDescent="0.25">
      <c r="A671" s="283"/>
      <c r="B671" s="283" t="s">
        <v>1203</v>
      </c>
      <c r="C671" s="345" t="s">
        <v>1615</v>
      </c>
      <c r="D671" s="230" t="s">
        <v>184</v>
      </c>
      <c r="E671" s="344">
        <v>2.9000000000000001E-2</v>
      </c>
      <c r="F671" s="286"/>
      <c r="G671" s="287">
        <f t="shared" si="76"/>
        <v>0</v>
      </c>
    </row>
    <row r="672" spans="1:7" ht="25.5" x14ac:dyDescent="0.25">
      <c r="A672" s="283"/>
      <c r="B672" s="283" t="s">
        <v>372</v>
      </c>
      <c r="C672" s="345" t="s">
        <v>1487</v>
      </c>
      <c r="D672" s="230" t="s">
        <v>1211</v>
      </c>
      <c r="E672" s="344">
        <v>1.6E-2</v>
      </c>
      <c r="F672" s="286"/>
      <c r="G672" s="287">
        <f t="shared" si="76"/>
        <v>0</v>
      </c>
    </row>
    <row r="673" spans="1:7" x14ac:dyDescent="0.25">
      <c r="A673" s="283"/>
      <c r="B673" s="283" t="s">
        <v>373</v>
      </c>
      <c r="C673" s="345" t="s">
        <v>1488</v>
      </c>
      <c r="D673" s="230" t="s">
        <v>184</v>
      </c>
      <c r="E673" s="344">
        <v>5.54</v>
      </c>
      <c r="F673" s="286"/>
      <c r="G673" s="287">
        <f t="shared" si="76"/>
        <v>0</v>
      </c>
    </row>
    <row r="674" spans="1:7" ht="25.5" x14ac:dyDescent="0.25">
      <c r="A674" s="283"/>
      <c r="B674" s="283" t="s">
        <v>1204</v>
      </c>
      <c r="C674" s="345" t="s">
        <v>1616</v>
      </c>
      <c r="D674" s="230" t="s">
        <v>187</v>
      </c>
      <c r="E674" s="344">
        <v>2.5</v>
      </c>
      <c r="F674" s="286"/>
      <c r="G674" s="287">
        <f t="shared" ref="G674:G675" si="77">+ROUND(E674*F674,2)</f>
        <v>0</v>
      </c>
    </row>
    <row r="675" spans="1:7" ht="25.5" x14ac:dyDescent="0.25">
      <c r="A675" s="283"/>
      <c r="B675" s="283" t="s">
        <v>424</v>
      </c>
      <c r="C675" s="345" t="s">
        <v>1534</v>
      </c>
      <c r="D675" s="230" t="s">
        <v>1211</v>
      </c>
      <c r="E675" s="344">
        <v>1.4999999999999999E-2</v>
      </c>
      <c r="F675" s="286"/>
      <c r="G675" s="287">
        <f t="shared" si="77"/>
        <v>0</v>
      </c>
    </row>
    <row r="676" spans="1:7" x14ac:dyDescent="0.25">
      <c r="A676" s="283"/>
      <c r="B676" s="283" t="s">
        <v>1205</v>
      </c>
      <c r="C676" s="345" t="s">
        <v>1617</v>
      </c>
      <c r="D676" s="230" t="s">
        <v>184</v>
      </c>
      <c r="E676" s="344">
        <v>0.08</v>
      </c>
      <c r="F676" s="286"/>
      <c r="G676" s="287">
        <f t="shared" si="75"/>
        <v>0</v>
      </c>
    </row>
    <row r="677" spans="1:7" ht="25.5" x14ac:dyDescent="0.25">
      <c r="A677" s="338" t="s">
        <v>1235</v>
      </c>
      <c r="B677" s="215"/>
      <c r="C677" s="216" t="s">
        <v>1348</v>
      </c>
      <c r="D677" s="224" t="s">
        <v>151</v>
      </c>
      <c r="E677" s="288"/>
      <c r="F677" s="288"/>
      <c r="G677" s="217">
        <f>SUM(G679:G679)</f>
        <v>0</v>
      </c>
    </row>
    <row r="678" spans="1:7" x14ac:dyDescent="0.25">
      <c r="A678" s="223"/>
      <c r="B678" s="211" t="s">
        <v>76</v>
      </c>
      <c r="C678" s="211" t="s">
        <v>77</v>
      </c>
      <c r="D678" s="211" t="s">
        <v>78</v>
      </c>
      <c r="E678" s="212" t="s">
        <v>79</v>
      </c>
      <c r="F678" s="212" t="s">
        <v>80</v>
      </c>
      <c r="G678" s="212" t="s">
        <v>81</v>
      </c>
    </row>
    <row r="679" spans="1:7" x14ac:dyDescent="0.25">
      <c r="A679" s="283"/>
      <c r="B679" s="283" t="s">
        <v>343</v>
      </c>
      <c r="C679" s="345" t="s">
        <v>84</v>
      </c>
      <c r="D679" s="230" t="s">
        <v>1451</v>
      </c>
      <c r="E679" s="344">
        <v>0.33</v>
      </c>
      <c r="F679" s="286"/>
      <c r="G679" s="287">
        <f t="shared" ref="G679" si="78">+ROUND(E679*F679,2)</f>
        <v>0</v>
      </c>
    </row>
    <row r="680" spans="1:7" ht="76.5" x14ac:dyDescent="0.25">
      <c r="A680" s="338" t="s">
        <v>1229</v>
      </c>
      <c r="B680" s="215"/>
      <c r="C680" s="216" t="s">
        <v>1349</v>
      </c>
      <c r="D680" s="224" t="s">
        <v>151</v>
      </c>
      <c r="E680" s="288"/>
      <c r="F680" s="288"/>
      <c r="G680" s="217">
        <f>SUM(G682:G687)</f>
        <v>0</v>
      </c>
    </row>
    <row r="681" spans="1:7" x14ac:dyDescent="0.25">
      <c r="A681" s="223"/>
      <c r="B681" s="211" t="s">
        <v>76</v>
      </c>
      <c r="C681" s="211" t="s">
        <v>77</v>
      </c>
      <c r="D681" s="211" t="s">
        <v>78</v>
      </c>
      <c r="E681" s="212" t="s">
        <v>79</v>
      </c>
      <c r="F681" s="212" t="s">
        <v>80</v>
      </c>
      <c r="G681" s="212" t="s">
        <v>81</v>
      </c>
    </row>
    <row r="682" spans="1:7" x14ac:dyDescent="0.25">
      <c r="A682" s="283"/>
      <c r="B682" s="283" t="s">
        <v>371</v>
      </c>
      <c r="C682" s="345" t="s">
        <v>88</v>
      </c>
      <c r="D682" s="230" t="s">
        <v>1451</v>
      </c>
      <c r="E682" s="344">
        <v>0.25</v>
      </c>
      <c r="F682" s="286"/>
      <c r="G682" s="287">
        <f t="shared" ref="G682:G684" si="79">+ROUND(E682*F682,2)</f>
        <v>0</v>
      </c>
    </row>
    <row r="683" spans="1:7" x14ac:dyDescent="0.25">
      <c r="A683" s="283"/>
      <c r="B683" s="283" t="s">
        <v>343</v>
      </c>
      <c r="C683" s="345" t="s">
        <v>84</v>
      </c>
      <c r="D683" s="230" t="s">
        <v>1451</v>
      </c>
      <c r="E683" s="344">
        <v>1</v>
      </c>
      <c r="F683" s="286"/>
      <c r="G683" s="287">
        <f t="shared" si="79"/>
        <v>0</v>
      </c>
    </row>
    <row r="684" spans="1:7" ht="38.25" x14ac:dyDescent="0.25">
      <c r="A684" s="283"/>
      <c r="B684" s="283" t="s">
        <v>1231</v>
      </c>
      <c r="C684" s="345" t="s">
        <v>1618</v>
      </c>
      <c r="D684" s="230" t="s">
        <v>187</v>
      </c>
      <c r="E684" s="344">
        <v>1</v>
      </c>
      <c r="F684" s="286"/>
      <c r="G684" s="287">
        <f t="shared" si="79"/>
        <v>0</v>
      </c>
    </row>
    <row r="685" spans="1:7" ht="38.25" x14ac:dyDescent="0.25">
      <c r="A685" s="283"/>
      <c r="B685" s="283" t="s">
        <v>93</v>
      </c>
      <c r="C685" s="345" t="s">
        <v>1185</v>
      </c>
      <c r="D685" s="230" t="s">
        <v>1159</v>
      </c>
      <c r="E685" s="344">
        <v>1.2999999999999999E-3</v>
      </c>
      <c r="F685" s="286"/>
      <c r="G685" s="287">
        <f t="shared" ref="G685:G687" si="80">+ROUND(E685*F685,2)</f>
        <v>0</v>
      </c>
    </row>
    <row r="686" spans="1:7" x14ac:dyDescent="0.25">
      <c r="A686" s="283"/>
      <c r="B686" s="283" t="s">
        <v>1232</v>
      </c>
      <c r="C686" s="345" t="s">
        <v>1233</v>
      </c>
      <c r="D686" s="230" t="s">
        <v>1159</v>
      </c>
      <c r="E686" s="344">
        <v>1.9E-2</v>
      </c>
      <c r="F686" s="286"/>
      <c r="G686" s="287">
        <f t="shared" si="80"/>
        <v>0</v>
      </c>
    </row>
    <row r="687" spans="1:7" ht="51" x14ac:dyDescent="0.25">
      <c r="A687" s="283"/>
      <c r="B687" s="283" t="s">
        <v>1120</v>
      </c>
      <c r="C687" s="345" t="s">
        <v>1119</v>
      </c>
      <c r="D687" s="230" t="s">
        <v>1211</v>
      </c>
      <c r="E687" s="344">
        <v>4.4999999999999998E-2</v>
      </c>
      <c r="F687" s="286"/>
      <c r="G687" s="287">
        <f t="shared" si="80"/>
        <v>0</v>
      </c>
    </row>
    <row r="688" spans="1:7" ht="63.75" x14ac:dyDescent="0.25">
      <c r="A688" s="338" t="s">
        <v>583</v>
      </c>
      <c r="B688" s="215"/>
      <c r="C688" s="216" t="s">
        <v>1350</v>
      </c>
      <c r="D688" s="224" t="s">
        <v>19</v>
      </c>
      <c r="E688" s="288"/>
      <c r="F688" s="288"/>
      <c r="G688" s="217">
        <f>SUM(G690:G698)</f>
        <v>0</v>
      </c>
    </row>
    <row r="689" spans="1:7" x14ac:dyDescent="0.25">
      <c r="A689" s="223"/>
      <c r="B689" s="211" t="s">
        <v>76</v>
      </c>
      <c r="C689" s="211" t="s">
        <v>77</v>
      </c>
      <c r="D689" s="211" t="s">
        <v>78</v>
      </c>
      <c r="E689" s="212" t="s">
        <v>79</v>
      </c>
      <c r="F689" s="212" t="s">
        <v>80</v>
      </c>
      <c r="G689" s="212" t="s">
        <v>81</v>
      </c>
    </row>
    <row r="690" spans="1:7" x14ac:dyDescent="0.25">
      <c r="A690" s="283"/>
      <c r="B690" s="283" t="s">
        <v>371</v>
      </c>
      <c r="C690" s="345" t="s">
        <v>88</v>
      </c>
      <c r="D690" s="230" t="s">
        <v>1451</v>
      </c>
      <c r="E690" s="344">
        <v>1.9</v>
      </c>
      <c r="F690" s="286"/>
      <c r="G690" s="287">
        <f t="shared" ref="G690:G698" si="81">+ROUND(E690*F690,2)</f>
        <v>0</v>
      </c>
    </row>
    <row r="691" spans="1:7" x14ac:dyDescent="0.25">
      <c r="A691" s="283"/>
      <c r="B691" s="283" t="s">
        <v>343</v>
      </c>
      <c r="C691" s="345" t="s">
        <v>84</v>
      </c>
      <c r="D691" s="230" t="s">
        <v>1451</v>
      </c>
      <c r="E691" s="344">
        <v>1.65</v>
      </c>
      <c r="F691" s="286"/>
      <c r="G691" s="287">
        <f t="shared" si="81"/>
        <v>0</v>
      </c>
    </row>
    <row r="692" spans="1:7" x14ac:dyDescent="0.25">
      <c r="A692" s="283"/>
      <c r="B692" s="283" t="s">
        <v>373</v>
      </c>
      <c r="C692" s="345" t="s">
        <v>1488</v>
      </c>
      <c r="D692" s="230" t="s">
        <v>184</v>
      </c>
      <c r="E692" s="344">
        <v>0.8</v>
      </c>
      <c r="F692" s="286"/>
      <c r="G692" s="287">
        <f t="shared" si="81"/>
        <v>0</v>
      </c>
    </row>
    <row r="693" spans="1:7" x14ac:dyDescent="0.25">
      <c r="A693" s="283"/>
      <c r="B693" s="283" t="s">
        <v>1172</v>
      </c>
      <c r="C693" s="345" t="s">
        <v>1593</v>
      </c>
      <c r="D693" s="230" t="s">
        <v>78</v>
      </c>
      <c r="E693" s="344">
        <v>75.885999999999996</v>
      </c>
      <c r="F693" s="286"/>
      <c r="G693" s="287">
        <f t="shared" si="81"/>
        <v>0</v>
      </c>
    </row>
    <row r="694" spans="1:7" ht="38.25" x14ac:dyDescent="0.25">
      <c r="A694" s="283"/>
      <c r="B694" s="283" t="s">
        <v>1164</v>
      </c>
      <c r="C694" s="345" t="s">
        <v>1166</v>
      </c>
      <c r="D694" s="230" t="s">
        <v>1159</v>
      </c>
      <c r="E694" s="344">
        <v>1.6500000000000001E-2</v>
      </c>
      <c r="F694" s="286"/>
      <c r="G694" s="287">
        <f t="shared" si="81"/>
        <v>0</v>
      </c>
    </row>
    <row r="695" spans="1:7" ht="38.25" x14ac:dyDescent="0.25">
      <c r="A695" s="283"/>
      <c r="B695" s="283" t="s">
        <v>1162</v>
      </c>
      <c r="C695" s="345" t="s">
        <v>1163</v>
      </c>
      <c r="D695" s="230" t="s">
        <v>1159</v>
      </c>
      <c r="E695" s="344">
        <v>2.2800000000000001E-2</v>
      </c>
      <c r="F695" s="286"/>
      <c r="G695" s="287">
        <f t="shared" si="81"/>
        <v>0</v>
      </c>
    </row>
    <row r="696" spans="1:7" ht="63.75" x14ac:dyDescent="0.25">
      <c r="A696" s="283"/>
      <c r="B696" s="283" t="s">
        <v>1207</v>
      </c>
      <c r="C696" s="345" t="s">
        <v>1208</v>
      </c>
      <c r="D696" s="230" t="s">
        <v>1159</v>
      </c>
      <c r="E696" s="344">
        <v>1.7999999999999999E-2</v>
      </c>
      <c r="F696" s="286"/>
      <c r="G696" s="287">
        <f t="shared" si="81"/>
        <v>0</v>
      </c>
    </row>
    <row r="697" spans="1:7" ht="25.5" x14ac:dyDescent="0.25">
      <c r="A697" s="283"/>
      <c r="B697" s="283" t="s">
        <v>581</v>
      </c>
      <c r="C697" s="345" t="s">
        <v>1209</v>
      </c>
      <c r="D697" s="230" t="s">
        <v>1210</v>
      </c>
      <c r="E697" s="344">
        <v>1</v>
      </c>
      <c r="F697" s="286"/>
      <c r="G697" s="287">
        <f t="shared" si="81"/>
        <v>0</v>
      </c>
    </row>
    <row r="698" spans="1:7" ht="51" x14ac:dyDescent="0.25">
      <c r="A698" s="283"/>
      <c r="B698" s="283" t="s">
        <v>1120</v>
      </c>
      <c r="C698" s="345" t="s">
        <v>1119</v>
      </c>
      <c r="D698" s="230" t="s">
        <v>1211</v>
      </c>
      <c r="E698" s="344">
        <v>0.216</v>
      </c>
      <c r="F698" s="286"/>
      <c r="G698" s="287">
        <f t="shared" si="81"/>
        <v>0</v>
      </c>
    </row>
  </sheetData>
  <mergeCells count="7">
    <mergeCell ref="F9:G9"/>
    <mergeCell ref="A1:G1"/>
    <mergeCell ref="A2:G2"/>
    <mergeCell ref="A3:G3"/>
    <mergeCell ref="A5:F5"/>
    <mergeCell ref="A7:F7"/>
    <mergeCell ref="A6:F6"/>
  </mergeCells>
  <printOptions horizontalCentered="1"/>
  <pageMargins left="0.39370078740157483" right="0.39370078740157483" top="0.78740157480314965" bottom="0.78740157480314965" header="0.31496062992125984" footer="0.31496062992125984"/>
  <pageSetup paperSize="9" fitToHeight="50" orientation="portrait" horizontalDpi="300" verticalDpi="300" r:id="rId1"/>
  <headerFooter>
    <oddFooter>&amp;R&amp;"Arial Narrow,Normal"&amp;8&amp;F
Folha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46"/>
  <sheetViews>
    <sheetView view="pageBreakPreview" topLeftCell="A25" zoomScale="115" zoomScaleSheetLayoutView="115" workbookViewId="0">
      <selection activeCell="C42" sqref="C42"/>
    </sheetView>
  </sheetViews>
  <sheetFormatPr defaultRowHeight="12.75" x14ac:dyDescent="0.25"/>
  <cols>
    <col min="1" max="1" width="10.7109375" style="91" customWidth="1"/>
    <col min="2" max="2" width="58.7109375" style="91" customWidth="1"/>
    <col min="3" max="3" width="14.7109375" style="91" customWidth="1"/>
    <col min="4" max="256" width="9.140625" style="91"/>
    <col min="257" max="257" width="21.7109375" style="91" bestFit="1" customWidth="1"/>
    <col min="258" max="258" width="64" style="91" customWidth="1"/>
    <col min="259" max="259" width="17.5703125" style="91" customWidth="1"/>
    <col min="260" max="512" width="9.140625" style="91"/>
    <col min="513" max="513" width="21.7109375" style="91" bestFit="1" customWidth="1"/>
    <col min="514" max="514" width="64" style="91" customWidth="1"/>
    <col min="515" max="515" width="17.5703125" style="91" customWidth="1"/>
    <col min="516" max="768" width="9.140625" style="91"/>
    <col min="769" max="769" width="21.7109375" style="91" bestFit="1" customWidth="1"/>
    <col min="770" max="770" width="64" style="91" customWidth="1"/>
    <col min="771" max="771" width="17.5703125" style="91" customWidth="1"/>
    <col min="772" max="1024" width="9.140625" style="91"/>
    <col min="1025" max="1025" width="21.7109375" style="91" bestFit="1" customWidth="1"/>
    <col min="1026" max="1026" width="64" style="91" customWidth="1"/>
    <col min="1027" max="1027" width="17.5703125" style="91" customWidth="1"/>
    <col min="1028" max="1280" width="9.140625" style="91"/>
    <col min="1281" max="1281" width="21.7109375" style="91" bestFit="1" customWidth="1"/>
    <col min="1282" max="1282" width="64" style="91" customWidth="1"/>
    <col min="1283" max="1283" width="17.5703125" style="91" customWidth="1"/>
    <col min="1284" max="1536" width="9.140625" style="91"/>
    <col min="1537" max="1537" width="21.7109375" style="91" bestFit="1" customWidth="1"/>
    <col min="1538" max="1538" width="64" style="91" customWidth="1"/>
    <col min="1539" max="1539" width="17.5703125" style="91" customWidth="1"/>
    <col min="1540" max="1792" width="9.140625" style="91"/>
    <col min="1793" max="1793" width="21.7109375" style="91" bestFit="1" customWidth="1"/>
    <col min="1794" max="1794" width="64" style="91" customWidth="1"/>
    <col min="1795" max="1795" width="17.5703125" style="91" customWidth="1"/>
    <col min="1796" max="2048" width="9.140625" style="91"/>
    <col min="2049" max="2049" width="21.7109375" style="91" bestFit="1" customWidth="1"/>
    <col min="2050" max="2050" width="64" style="91" customWidth="1"/>
    <col min="2051" max="2051" width="17.5703125" style="91" customWidth="1"/>
    <col min="2052" max="2304" width="9.140625" style="91"/>
    <col min="2305" max="2305" width="21.7109375" style="91" bestFit="1" customWidth="1"/>
    <col min="2306" max="2306" width="64" style="91" customWidth="1"/>
    <col min="2307" max="2307" width="17.5703125" style="91" customWidth="1"/>
    <col min="2308" max="2560" width="9.140625" style="91"/>
    <col min="2561" max="2561" width="21.7109375" style="91" bestFit="1" customWidth="1"/>
    <col min="2562" max="2562" width="64" style="91" customWidth="1"/>
    <col min="2563" max="2563" width="17.5703125" style="91" customWidth="1"/>
    <col min="2564" max="2816" width="9.140625" style="91"/>
    <col min="2817" max="2817" width="21.7109375" style="91" bestFit="1" customWidth="1"/>
    <col min="2818" max="2818" width="64" style="91" customWidth="1"/>
    <col min="2819" max="2819" width="17.5703125" style="91" customWidth="1"/>
    <col min="2820" max="3072" width="9.140625" style="91"/>
    <col min="3073" max="3073" width="21.7109375" style="91" bestFit="1" customWidth="1"/>
    <col min="3074" max="3074" width="64" style="91" customWidth="1"/>
    <col min="3075" max="3075" width="17.5703125" style="91" customWidth="1"/>
    <col min="3076" max="3328" width="9.140625" style="91"/>
    <col min="3329" max="3329" width="21.7109375" style="91" bestFit="1" customWidth="1"/>
    <col min="3330" max="3330" width="64" style="91" customWidth="1"/>
    <col min="3331" max="3331" width="17.5703125" style="91" customWidth="1"/>
    <col min="3332" max="3584" width="9.140625" style="91"/>
    <col min="3585" max="3585" width="21.7109375" style="91" bestFit="1" customWidth="1"/>
    <col min="3586" max="3586" width="64" style="91" customWidth="1"/>
    <col min="3587" max="3587" width="17.5703125" style="91" customWidth="1"/>
    <col min="3588" max="3840" width="9.140625" style="91"/>
    <col min="3841" max="3841" width="21.7109375" style="91" bestFit="1" customWidth="1"/>
    <col min="3842" max="3842" width="64" style="91" customWidth="1"/>
    <col min="3843" max="3843" width="17.5703125" style="91" customWidth="1"/>
    <col min="3844" max="4096" width="9.140625" style="91"/>
    <col min="4097" max="4097" width="21.7109375" style="91" bestFit="1" customWidth="1"/>
    <col min="4098" max="4098" width="64" style="91" customWidth="1"/>
    <col min="4099" max="4099" width="17.5703125" style="91" customWidth="1"/>
    <col min="4100" max="4352" width="9.140625" style="91"/>
    <col min="4353" max="4353" width="21.7109375" style="91" bestFit="1" customWidth="1"/>
    <col min="4354" max="4354" width="64" style="91" customWidth="1"/>
    <col min="4355" max="4355" width="17.5703125" style="91" customWidth="1"/>
    <col min="4356" max="4608" width="9.140625" style="91"/>
    <col min="4609" max="4609" width="21.7109375" style="91" bestFit="1" customWidth="1"/>
    <col min="4610" max="4610" width="64" style="91" customWidth="1"/>
    <col min="4611" max="4611" width="17.5703125" style="91" customWidth="1"/>
    <col min="4612" max="4864" width="9.140625" style="91"/>
    <col min="4865" max="4865" width="21.7109375" style="91" bestFit="1" customWidth="1"/>
    <col min="4866" max="4866" width="64" style="91" customWidth="1"/>
    <col min="4867" max="4867" width="17.5703125" style="91" customWidth="1"/>
    <col min="4868" max="5120" width="9.140625" style="91"/>
    <col min="5121" max="5121" width="21.7109375" style="91" bestFit="1" customWidth="1"/>
    <col min="5122" max="5122" width="64" style="91" customWidth="1"/>
    <col min="5123" max="5123" width="17.5703125" style="91" customWidth="1"/>
    <col min="5124" max="5376" width="9.140625" style="91"/>
    <col min="5377" max="5377" width="21.7109375" style="91" bestFit="1" customWidth="1"/>
    <col min="5378" max="5378" width="64" style="91" customWidth="1"/>
    <col min="5379" max="5379" width="17.5703125" style="91" customWidth="1"/>
    <col min="5380" max="5632" width="9.140625" style="91"/>
    <col min="5633" max="5633" width="21.7109375" style="91" bestFit="1" customWidth="1"/>
    <col min="5634" max="5634" width="64" style="91" customWidth="1"/>
    <col min="5635" max="5635" width="17.5703125" style="91" customWidth="1"/>
    <col min="5636" max="5888" width="9.140625" style="91"/>
    <col min="5889" max="5889" width="21.7109375" style="91" bestFit="1" customWidth="1"/>
    <col min="5890" max="5890" width="64" style="91" customWidth="1"/>
    <col min="5891" max="5891" width="17.5703125" style="91" customWidth="1"/>
    <col min="5892" max="6144" width="9.140625" style="91"/>
    <col min="6145" max="6145" width="21.7109375" style="91" bestFit="1" customWidth="1"/>
    <col min="6146" max="6146" width="64" style="91" customWidth="1"/>
    <col min="6147" max="6147" width="17.5703125" style="91" customWidth="1"/>
    <col min="6148" max="6400" width="9.140625" style="91"/>
    <col min="6401" max="6401" width="21.7109375" style="91" bestFit="1" customWidth="1"/>
    <col min="6402" max="6402" width="64" style="91" customWidth="1"/>
    <col min="6403" max="6403" width="17.5703125" style="91" customWidth="1"/>
    <col min="6404" max="6656" width="9.140625" style="91"/>
    <col min="6657" max="6657" width="21.7109375" style="91" bestFit="1" customWidth="1"/>
    <col min="6658" max="6658" width="64" style="91" customWidth="1"/>
    <col min="6659" max="6659" width="17.5703125" style="91" customWidth="1"/>
    <col min="6660" max="6912" width="9.140625" style="91"/>
    <col min="6913" max="6913" width="21.7109375" style="91" bestFit="1" customWidth="1"/>
    <col min="6914" max="6914" width="64" style="91" customWidth="1"/>
    <col min="6915" max="6915" width="17.5703125" style="91" customWidth="1"/>
    <col min="6916" max="7168" width="9.140625" style="91"/>
    <col min="7169" max="7169" width="21.7109375" style="91" bestFit="1" customWidth="1"/>
    <col min="7170" max="7170" width="64" style="91" customWidth="1"/>
    <col min="7171" max="7171" width="17.5703125" style="91" customWidth="1"/>
    <col min="7172" max="7424" width="9.140625" style="91"/>
    <col min="7425" max="7425" width="21.7109375" style="91" bestFit="1" customWidth="1"/>
    <col min="7426" max="7426" width="64" style="91" customWidth="1"/>
    <col min="7427" max="7427" width="17.5703125" style="91" customWidth="1"/>
    <col min="7428" max="7680" width="9.140625" style="91"/>
    <col min="7681" max="7681" width="21.7109375" style="91" bestFit="1" customWidth="1"/>
    <col min="7682" max="7682" width="64" style="91" customWidth="1"/>
    <col min="7683" max="7683" width="17.5703125" style="91" customWidth="1"/>
    <col min="7684" max="7936" width="9.140625" style="91"/>
    <col min="7937" max="7937" width="21.7109375" style="91" bestFit="1" customWidth="1"/>
    <col min="7938" max="7938" width="64" style="91" customWidth="1"/>
    <col min="7939" max="7939" width="17.5703125" style="91" customWidth="1"/>
    <col min="7940" max="8192" width="9.140625" style="91"/>
    <col min="8193" max="8193" width="21.7109375" style="91" bestFit="1" customWidth="1"/>
    <col min="8194" max="8194" width="64" style="91" customWidth="1"/>
    <col min="8195" max="8195" width="17.5703125" style="91" customWidth="1"/>
    <col min="8196" max="8448" width="9.140625" style="91"/>
    <col min="8449" max="8449" width="21.7109375" style="91" bestFit="1" customWidth="1"/>
    <col min="8450" max="8450" width="64" style="91" customWidth="1"/>
    <col min="8451" max="8451" width="17.5703125" style="91" customWidth="1"/>
    <col min="8452" max="8704" width="9.140625" style="91"/>
    <col min="8705" max="8705" width="21.7109375" style="91" bestFit="1" customWidth="1"/>
    <col min="8706" max="8706" width="64" style="91" customWidth="1"/>
    <col min="8707" max="8707" width="17.5703125" style="91" customWidth="1"/>
    <col min="8708" max="8960" width="9.140625" style="91"/>
    <col min="8961" max="8961" width="21.7109375" style="91" bestFit="1" customWidth="1"/>
    <col min="8962" max="8962" width="64" style="91" customWidth="1"/>
    <col min="8963" max="8963" width="17.5703125" style="91" customWidth="1"/>
    <col min="8964" max="9216" width="9.140625" style="91"/>
    <col min="9217" max="9217" width="21.7109375" style="91" bestFit="1" customWidth="1"/>
    <col min="9218" max="9218" width="64" style="91" customWidth="1"/>
    <col min="9219" max="9219" width="17.5703125" style="91" customWidth="1"/>
    <col min="9220" max="9472" width="9.140625" style="91"/>
    <col min="9473" max="9473" width="21.7109375" style="91" bestFit="1" customWidth="1"/>
    <col min="9474" max="9474" width="64" style="91" customWidth="1"/>
    <col min="9475" max="9475" width="17.5703125" style="91" customWidth="1"/>
    <col min="9476" max="9728" width="9.140625" style="91"/>
    <col min="9729" max="9729" width="21.7109375" style="91" bestFit="1" customWidth="1"/>
    <col min="9730" max="9730" width="64" style="91" customWidth="1"/>
    <col min="9731" max="9731" width="17.5703125" style="91" customWidth="1"/>
    <col min="9732" max="9984" width="9.140625" style="91"/>
    <col min="9985" max="9985" width="21.7109375" style="91" bestFit="1" customWidth="1"/>
    <col min="9986" max="9986" width="64" style="91" customWidth="1"/>
    <col min="9987" max="9987" width="17.5703125" style="91" customWidth="1"/>
    <col min="9988" max="10240" width="9.140625" style="91"/>
    <col min="10241" max="10241" width="21.7109375" style="91" bestFit="1" customWidth="1"/>
    <col min="10242" max="10242" width="64" style="91" customWidth="1"/>
    <col min="10243" max="10243" width="17.5703125" style="91" customWidth="1"/>
    <col min="10244" max="10496" width="9.140625" style="91"/>
    <col min="10497" max="10497" width="21.7109375" style="91" bestFit="1" customWidth="1"/>
    <col min="10498" max="10498" width="64" style="91" customWidth="1"/>
    <col min="10499" max="10499" width="17.5703125" style="91" customWidth="1"/>
    <col min="10500" max="10752" width="9.140625" style="91"/>
    <col min="10753" max="10753" width="21.7109375" style="91" bestFit="1" customWidth="1"/>
    <col min="10754" max="10754" width="64" style="91" customWidth="1"/>
    <col min="10755" max="10755" width="17.5703125" style="91" customWidth="1"/>
    <col min="10756" max="11008" width="9.140625" style="91"/>
    <col min="11009" max="11009" width="21.7109375" style="91" bestFit="1" customWidth="1"/>
    <col min="11010" max="11010" width="64" style="91" customWidth="1"/>
    <col min="11011" max="11011" width="17.5703125" style="91" customWidth="1"/>
    <col min="11012" max="11264" width="9.140625" style="91"/>
    <col min="11265" max="11265" width="21.7109375" style="91" bestFit="1" customWidth="1"/>
    <col min="11266" max="11266" width="64" style="91" customWidth="1"/>
    <col min="11267" max="11267" width="17.5703125" style="91" customWidth="1"/>
    <col min="11268" max="11520" width="9.140625" style="91"/>
    <col min="11521" max="11521" width="21.7109375" style="91" bestFit="1" customWidth="1"/>
    <col min="11522" max="11522" width="64" style="91" customWidth="1"/>
    <col min="11523" max="11523" width="17.5703125" style="91" customWidth="1"/>
    <col min="11524" max="11776" width="9.140625" style="91"/>
    <col min="11777" max="11777" width="21.7109375" style="91" bestFit="1" customWidth="1"/>
    <col min="11778" max="11778" width="64" style="91" customWidth="1"/>
    <col min="11779" max="11779" width="17.5703125" style="91" customWidth="1"/>
    <col min="11780" max="12032" width="9.140625" style="91"/>
    <col min="12033" max="12033" width="21.7109375" style="91" bestFit="1" customWidth="1"/>
    <col min="12034" max="12034" width="64" style="91" customWidth="1"/>
    <col min="12035" max="12035" width="17.5703125" style="91" customWidth="1"/>
    <col min="12036" max="12288" width="9.140625" style="91"/>
    <col min="12289" max="12289" width="21.7109375" style="91" bestFit="1" customWidth="1"/>
    <col min="12290" max="12290" width="64" style="91" customWidth="1"/>
    <col min="12291" max="12291" width="17.5703125" style="91" customWidth="1"/>
    <col min="12292" max="12544" width="9.140625" style="91"/>
    <col min="12545" max="12545" width="21.7109375" style="91" bestFit="1" customWidth="1"/>
    <col min="12546" max="12546" width="64" style="91" customWidth="1"/>
    <col min="12547" max="12547" width="17.5703125" style="91" customWidth="1"/>
    <col min="12548" max="12800" width="9.140625" style="91"/>
    <col min="12801" max="12801" width="21.7109375" style="91" bestFit="1" customWidth="1"/>
    <col min="12802" max="12802" width="64" style="91" customWidth="1"/>
    <col min="12803" max="12803" width="17.5703125" style="91" customWidth="1"/>
    <col min="12804" max="13056" width="9.140625" style="91"/>
    <col min="13057" max="13057" width="21.7109375" style="91" bestFit="1" customWidth="1"/>
    <col min="13058" max="13058" width="64" style="91" customWidth="1"/>
    <col min="13059" max="13059" width="17.5703125" style="91" customWidth="1"/>
    <col min="13060" max="13312" width="9.140625" style="91"/>
    <col min="13313" max="13313" width="21.7109375" style="91" bestFit="1" customWidth="1"/>
    <col min="13314" max="13314" width="64" style="91" customWidth="1"/>
    <col min="13315" max="13315" width="17.5703125" style="91" customWidth="1"/>
    <col min="13316" max="13568" width="9.140625" style="91"/>
    <col min="13569" max="13569" width="21.7109375" style="91" bestFit="1" customWidth="1"/>
    <col min="13570" max="13570" width="64" style="91" customWidth="1"/>
    <col min="13571" max="13571" width="17.5703125" style="91" customWidth="1"/>
    <col min="13572" max="13824" width="9.140625" style="91"/>
    <col min="13825" max="13825" width="21.7109375" style="91" bestFit="1" customWidth="1"/>
    <col min="13826" max="13826" width="64" style="91" customWidth="1"/>
    <col min="13827" max="13827" width="17.5703125" style="91" customWidth="1"/>
    <col min="13828" max="14080" width="9.140625" style="91"/>
    <col min="14081" max="14081" width="21.7109375" style="91" bestFit="1" customWidth="1"/>
    <col min="14082" max="14082" width="64" style="91" customWidth="1"/>
    <col min="14083" max="14083" width="17.5703125" style="91" customWidth="1"/>
    <col min="14084" max="14336" width="9.140625" style="91"/>
    <col min="14337" max="14337" width="21.7109375" style="91" bestFit="1" customWidth="1"/>
    <col min="14338" max="14338" width="64" style="91" customWidth="1"/>
    <col min="14339" max="14339" width="17.5703125" style="91" customWidth="1"/>
    <col min="14340" max="14592" width="9.140625" style="91"/>
    <col min="14593" max="14593" width="21.7109375" style="91" bestFit="1" customWidth="1"/>
    <col min="14594" max="14594" width="64" style="91" customWidth="1"/>
    <col min="14595" max="14595" width="17.5703125" style="91" customWidth="1"/>
    <col min="14596" max="14848" width="9.140625" style="91"/>
    <col min="14849" max="14849" width="21.7109375" style="91" bestFit="1" customWidth="1"/>
    <col min="14850" max="14850" width="64" style="91" customWidth="1"/>
    <col min="14851" max="14851" width="17.5703125" style="91" customWidth="1"/>
    <col min="14852" max="15104" width="9.140625" style="91"/>
    <col min="15105" max="15105" width="21.7109375" style="91" bestFit="1" customWidth="1"/>
    <col min="15106" max="15106" width="64" style="91" customWidth="1"/>
    <col min="15107" max="15107" width="17.5703125" style="91" customWidth="1"/>
    <col min="15108" max="15360" width="9.140625" style="91"/>
    <col min="15361" max="15361" width="21.7109375" style="91" bestFit="1" customWidth="1"/>
    <col min="15362" max="15362" width="64" style="91" customWidth="1"/>
    <col min="15363" max="15363" width="17.5703125" style="91" customWidth="1"/>
    <col min="15364" max="15616" width="9.140625" style="91"/>
    <col min="15617" max="15617" width="21.7109375" style="91" bestFit="1" customWidth="1"/>
    <col min="15618" max="15618" width="64" style="91" customWidth="1"/>
    <col min="15619" max="15619" width="17.5703125" style="91" customWidth="1"/>
    <col min="15620" max="15872" width="9.140625" style="91"/>
    <col min="15873" max="15873" width="21.7109375" style="91" bestFit="1" customWidth="1"/>
    <col min="15874" max="15874" width="64" style="91" customWidth="1"/>
    <col min="15875" max="15875" width="17.5703125" style="91" customWidth="1"/>
    <col min="15876" max="16128" width="9.140625" style="91"/>
    <col min="16129" max="16129" width="21.7109375" style="91" bestFit="1" customWidth="1"/>
    <col min="16130" max="16130" width="64" style="91" customWidth="1"/>
    <col min="16131" max="16131" width="17.5703125" style="91" customWidth="1"/>
    <col min="16132" max="16384" width="9.140625" style="91"/>
  </cols>
  <sheetData>
    <row r="1" spans="1:3" s="82" customFormat="1" x14ac:dyDescent="0.25">
      <c r="A1" s="456" t="s">
        <v>0</v>
      </c>
      <c r="B1" s="457"/>
      <c r="C1" s="458"/>
    </row>
    <row r="2" spans="1:3" s="82" customFormat="1" x14ac:dyDescent="0.25">
      <c r="A2" s="459" t="s">
        <v>1</v>
      </c>
      <c r="B2" s="460"/>
      <c r="C2" s="461"/>
    </row>
    <row r="3" spans="1:3" s="82" customFormat="1" x14ac:dyDescent="0.25">
      <c r="A3" s="462" t="s">
        <v>2</v>
      </c>
      <c r="B3" s="463"/>
      <c r="C3" s="464"/>
    </row>
    <row r="4" spans="1:3" s="86" customFormat="1" x14ac:dyDescent="0.25">
      <c r="A4" s="83"/>
      <c r="B4" s="84"/>
      <c r="C4" s="85"/>
    </row>
    <row r="5" spans="1:3" s="82" customFormat="1" ht="24.75" customHeight="1" x14ac:dyDescent="0.25">
      <c r="A5" s="465" t="s">
        <v>480</v>
      </c>
      <c r="B5" s="466"/>
      <c r="C5" s="87" t="s">
        <v>3</v>
      </c>
    </row>
    <row r="6" spans="1:3" s="82" customFormat="1" ht="15" customHeight="1" x14ac:dyDescent="0.25">
      <c r="A6" s="467" t="s">
        <v>496</v>
      </c>
      <c r="B6" s="468"/>
      <c r="C6" s="469" t="s">
        <v>1259</v>
      </c>
    </row>
    <row r="7" spans="1:3" s="82" customFormat="1" x14ac:dyDescent="0.25">
      <c r="A7" s="471" t="s">
        <v>293</v>
      </c>
      <c r="B7" s="472"/>
      <c r="C7" s="470"/>
    </row>
    <row r="8" spans="1:3" s="86" customFormat="1" x14ac:dyDescent="0.25">
      <c r="A8" s="88"/>
      <c r="B8" s="89"/>
      <c r="C8" s="90"/>
    </row>
    <row r="9" spans="1:3" x14ac:dyDescent="0.25">
      <c r="A9" s="450" t="s">
        <v>294</v>
      </c>
      <c r="B9" s="451"/>
      <c r="C9" s="452"/>
    </row>
    <row r="10" spans="1:3" x14ac:dyDescent="0.25">
      <c r="C10" s="351"/>
    </row>
    <row r="11" spans="1:3" x14ac:dyDescent="0.25">
      <c r="A11" s="453" t="s">
        <v>481</v>
      </c>
      <c r="B11" s="454"/>
      <c r="C11" s="455"/>
    </row>
    <row r="12" spans="1:3" x14ac:dyDescent="0.25">
      <c r="A12" s="92"/>
      <c r="B12" s="93"/>
      <c r="C12" s="94"/>
    </row>
    <row r="13" spans="1:3" x14ac:dyDescent="0.25">
      <c r="A13" s="95" t="s">
        <v>295</v>
      </c>
      <c r="B13" s="96"/>
      <c r="C13" s="97"/>
    </row>
    <row r="14" spans="1:3" x14ac:dyDescent="0.25">
      <c r="A14" s="98" t="s">
        <v>296</v>
      </c>
      <c r="B14" s="99" t="s">
        <v>297</v>
      </c>
      <c r="C14" s="100"/>
    </row>
    <row r="15" spans="1:3" x14ac:dyDescent="0.25">
      <c r="A15" s="98" t="s">
        <v>298</v>
      </c>
      <c r="B15" s="99" t="s">
        <v>299</v>
      </c>
      <c r="C15" s="100"/>
    </row>
    <row r="16" spans="1:3" x14ac:dyDescent="0.25">
      <c r="A16" s="98" t="s">
        <v>300</v>
      </c>
      <c r="B16" s="99" t="s">
        <v>301</v>
      </c>
      <c r="C16" s="100"/>
    </row>
    <row r="17" spans="1:3" x14ac:dyDescent="0.25">
      <c r="A17" s="98" t="s">
        <v>302</v>
      </c>
      <c r="B17" s="99" t="s">
        <v>303</v>
      </c>
      <c r="C17" s="100"/>
    </row>
    <row r="18" spans="1:3" x14ac:dyDescent="0.25">
      <c r="A18" s="98" t="s">
        <v>304</v>
      </c>
      <c r="B18" s="99" t="s">
        <v>305</v>
      </c>
      <c r="C18" s="100"/>
    </row>
    <row r="19" spans="1:3" x14ac:dyDescent="0.25">
      <c r="A19" s="101" t="s">
        <v>306</v>
      </c>
      <c r="B19" s="102" t="s">
        <v>307</v>
      </c>
      <c r="C19" s="103"/>
    </row>
    <row r="20" spans="1:3" s="96" customFormat="1" x14ac:dyDescent="0.25">
      <c r="A20" s="104"/>
      <c r="B20" s="104"/>
      <c r="C20" s="104"/>
    </row>
    <row r="21" spans="1:3" s="96" customFormat="1" x14ac:dyDescent="0.25">
      <c r="A21" s="104"/>
      <c r="B21" s="104"/>
      <c r="C21" s="104"/>
    </row>
    <row r="22" spans="1:3" x14ac:dyDescent="0.25">
      <c r="A22" s="450" t="s">
        <v>308</v>
      </c>
      <c r="B22" s="451"/>
      <c r="C22" s="452"/>
    </row>
    <row r="23" spans="1:3" s="96" customFormat="1" x14ac:dyDescent="0.25">
      <c r="A23" s="104"/>
      <c r="B23" s="104"/>
      <c r="C23" s="104"/>
    </row>
    <row r="24" spans="1:3" x14ac:dyDescent="0.25">
      <c r="A24" s="105" t="s">
        <v>4</v>
      </c>
      <c r="B24" s="106" t="s">
        <v>6</v>
      </c>
      <c r="C24" s="107" t="s">
        <v>309</v>
      </c>
    </row>
    <row r="25" spans="1:3" x14ac:dyDescent="0.25">
      <c r="A25" s="108">
        <v>1</v>
      </c>
      <c r="B25" s="109" t="s">
        <v>299</v>
      </c>
      <c r="C25" s="110"/>
    </row>
    <row r="26" spans="1:3" x14ac:dyDescent="0.25">
      <c r="A26" s="111">
        <f>1+A25</f>
        <v>2</v>
      </c>
      <c r="B26" s="112" t="s">
        <v>301</v>
      </c>
      <c r="C26" s="113"/>
    </row>
    <row r="27" spans="1:3" x14ac:dyDescent="0.25">
      <c r="A27" s="111">
        <f>1+A26</f>
        <v>3</v>
      </c>
      <c r="B27" s="112" t="s">
        <v>303</v>
      </c>
      <c r="C27" s="113"/>
    </row>
    <row r="28" spans="1:3" x14ac:dyDescent="0.25">
      <c r="A28" s="111">
        <f>1+A27</f>
        <v>4</v>
      </c>
      <c r="B28" s="112" t="s">
        <v>305</v>
      </c>
      <c r="C28" s="113"/>
    </row>
    <row r="29" spans="1:3" x14ac:dyDescent="0.25">
      <c r="A29" s="111">
        <v>5</v>
      </c>
      <c r="B29" s="112" t="s">
        <v>310</v>
      </c>
      <c r="C29" s="113"/>
    </row>
    <row r="30" spans="1:3" x14ac:dyDescent="0.25">
      <c r="A30" s="111" t="s">
        <v>39</v>
      </c>
      <c r="B30" s="112" t="s">
        <v>311</v>
      </c>
      <c r="C30" s="113"/>
    </row>
    <row r="31" spans="1:3" x14ac:dyDescent="0.25">
      <c r="A31" s="111" t="s">
        <v>40</v>
      </c>
      <c r="B31" s="112" t="s">
        <v>312</v>
      </c>
      <c r="C31" s="113"/>
    </row>
    <row r="32" spans="1:3" x14ac:dyDescent="0.25">
      <c r="A32" s="114" t="s">
        <v>41</v>
      </c>
      <c r="B32" s="115" t="s">
        <v>313</v>
      </c>
      <c r="C32" s="116"/>
    </row>
    <row r="33" spans="1:3" x14ac:dyDescent="0.25">
      <c r="A33" s="117"/>
      <c r="B33" s="118" t="s">
        <v>314</v>
      </c>
      <c r="C33" s="119">
        <f>ROUND((((1+C25/100+C27/100)*(1+C26/100)*(1+C28/100))/(1-C29/100))-1,4)</f>
        <v>0</v>
      </c>
    </row>
    <row r="34" spans="1:3" x14ac:dyDescent="0.25">
      <c r="B34" s="96"/>
      <c r="C34" s="96"/>
    </row>
    <row r="35" spans="1:3" x14ac:dyDescent="0.25">
      <c r="B35" s="96"/>
      <c r="C35" s="96"/>
    </row>
    <row r="36" spans="1:3" x14ac:dyDescent="0.25">
      <c r="A36" s="450" t="s">
        <v>315</v>
      </c>
      <c r="B36" s="451"/>
      <c r="C36" s="452"/>
    </row>
    <row r="37" spans="1:3" x14ac:dyDescent="0.25">
      <c r="B37" s="96"/>
      <c r="C37" s="96"/>
    </row>
    <row r="38" spans="1:3" x14ac:dyDescent="0.25">
      <c r="A38" s="105" t="s">
        <v>4</v>
      </c>
      <c r="B38" s="106" t="s">
        <v>6</v>
      </c>
      <c r="C38" s="107" t="s">
        <v>309</v>
      </c>
    </row>
    <row r="39" spans="1:3" x14ac:dyDescent="0.25">
      <c r="A39" s="108">
        <v>1</v>
      </c>
      <c r="B39" s="109" t="s">
        <v>299</v>
      </c>
      <c r="C39" s="110"/>
    </row>
    <row r="40" spans="1:3" x14ac:dyDescent="0.25">
      <c r="A40" s="111">
        <f>1+A39</f>
        <v>2</v>
      </c>
      <c r="B40" s="112" t="s">
        <v>305</v>
      </c>
      <c r="C40" s="113"/>
    </row>
    <row r="41" spans="1:3" x14ac:dyDescent="0.25">
      <c r="A41" s="111">
        <v>3</v>
      </c>
      <c r="B41" s="112" t="s">
        <v>301</v>
      </c>
      <c r="C41" s="113"/>
    </row>
    <row r="42" spans="1:3" x14ac:dyDescent="0.25">
      <c r="A42" s="111">
        <v>4</v>
      </c>
      <c r="B42" s="112" t="s">
        <v>303</v>
      </c>
      <c r="C42" s="113"/>
    </row>
    <row r="43" spans="1:3" x14ac:dyDescent="0.25">
      <c r="A43" s="111">
        <v>5</v>
      </c>
      <c r="B43" s="112" t="s">
        <v>310</v>
      </c>
      <c r="C43" s="113">
        <f>C44+C45</f>
        <v>0</v>
      </c>
    </row>
    <row r="44" spans="1:3" x14ac:dyDescent="0.25">
      <c r="A44" s="111" t="s">
        <v>39</v>
      </c>
      <c r="B44" s="112" t="s">
        <v>311</v>
      </c>
      <c r="C44" s="113"/>
    </row>
    <row r="45" spans="1:3" x14ac:dyDescent="0.25">
      <c r="A45" s="114" t="s">
        <v>40</v>
      </c>
      <c r="B45" s="115" t="s">
        <v>312</v>
      </c>
      <c r="C45" s="116"/>
    </row>
    <row r="46" spans="1:3" x14ac:dyDescent="0.25">
      <c r="A46" s="117"/>
      <c r="B46" s="118" t="s">
        <v>314</v>
      </c>
      <c r="C46" s="119">
        <f>ROUND((((1+C39/100+C42/100)*(1+C40/100)*(1+C41/100))/(1-C43/100))-1,4)</f>
        <v>0</v>
      </c>
    </row>
  </sheetData>
  <mergeCells count="11">
    <mergeCell ref="A9:C9"/>
    <mergeCell ref="A11:C11"/>
    <mergeCell ref="A22:C22"/>
    <mergeCell ref="A36:C36"/>
    <mergeCell ref="A1:C1"/>
    <mergeCell ref="A2:C2"/>
    <mergeCell ref="A3:C3"/>
    <mergeCell ref="A5:B5"/>
    <mergeCell ref="A6:B6"/>
    <mergeCell ref="C6:C7"/>
    <mergeCell ref="A7:B7"/>
  </mergeCells>
  <printOptions horizontalCentered="1"/>
  <pageMargins left="0.98425196850393704" right="0.59055118110236227" top="0.98425196850393704" bottom="0.59055118110236227" header="0.19685039370078741" footer="0.19685039370078741"/>
  <pageSetup paperSize="9" orientation="portrait" horizontalDpi="300" verticalDpi="300" r:id="rId1"/>
  <headerFooter alignWithMargins="0">
    <oddFooter>&amp;R&amp;"Arial Narrow,Normal"&amp;8&amp;F
Folha &amp;P de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view="pageBreakPreview" zoomScale="120" zoomScaleSheetLayoutView="120" workbookViewId="0">
      <selection activeCell="G40" sqref="G40"/>
    </sheetView>
  </sheetViews>
  <sheetFormatPr defaultColWidth="11.42578125" defaultRowHeight="15" customHeight="1" x14ac:dyDescent="0.25"/>
  <cols>
    <col min="1" max="1" width="3.85546875" style="349" customWidth="1"/>
    <col min="2" max="2" width="26" style="349" customWidth="1"/>
    <col min="3" max="3" width="18" style="349" customWidth="1"/>
    <col min="4" max="4" width="6.7109375" style="349" customWidth="1"/>
    <col min="5" max="5" width="7.7109375" style="349" customWidth="1"/>
    <col min="6" max="6" width="20.5703125" style="349" customWidth="1"/>
    <col min="7" max="7" width="11.42578125" style="349"/>
    <col min="8" max="256" width="11.42578125" style="350"/>
    <col min="257" max="257" width="3.85546875" style="350" customWidth="1"/>
    <col min="258" max="258" width="26" style="350" customWidth="1"/>
    <col min="259" max="259" width="18" style="350" customWidth="1"/>
    <col min="260" max="260" width="6.7109375" style="350" customWidth="1"/>
    <col min="261" max="261" width="7.7109375" style="350" customWidth="1"/>
    <col min="262" max="262" width="20.5703125" style="350" customWidth="1"/>
    <col min="263" max="512" width="11.42578125" style="350"/>
    <col min="513" max="513" width="3.85546875" style="350" customWidth="1"/>
    <col min="514" max="514" width="26" style="350" customWidth="1"/>
    <col min="515" max="515" width="18" style="350" customWidth="1"/>
    <col min="516" max="516" width="6.7109375" style="350" customWidth="1"/>
    <col min="517" max="517" width="7.7109375" style="350" customWidth="1"/>
    <col min="518" max="518" width="20.5703125" style="350" customWidth="1"/>
    <col min="519" max="768" width="11.42578125" style="350"/>
    <col min="769" max="769" width="3.85546875" style="350" customWidth="1"/>
    <col min="770" max="770" width="26" style="350" customWidth="1"/>
    <col min="771" max="771" width="18" style="350" customWidth="1"/>
    <col min="772" max="772" width="6.7109375" style="350" customWidth="1"/>
    <col min="773" max="773" width="7.7109375" style="350" customWidth="1"/>
    <col min="774" max="774" width="20.5703125" style="350" customWidth="1"/>
    <col min="775" max="1024" width="11.42578125" style="350"/>
    <col min="1025" max="1025" width="3.85546875" style="350" customWidth="1"/>
    <col min="1026" max="1026" width="26" style="350" customWidth="1"/>
    <col min="1027" max="1027" width="18" style="350" customWidth="1"/>
    <col min="1028" max="1028" width="6.7109375" style="350" customWidth="1"/>
    <col min="1029" max="1029" width="7.7109375" style="350" customWidth="1"/>
    <col min="1030" max="1030" width="20.5703125" style="350" customWidth="1"/>
    <col min="1031" max="1280" width="11.42578125" style="350"/>
    <col min="1281" max="1281" width="3.85546875" style="350" customWidth="1"/>
    <col min="1282" max="1282" width="26" style="350" customWidth="1"/>
    <col min="1283" max="1283" width="18" style="350" customWidth="1"/>
    <col min="1284" max="1284" width="6.7109375" style="350" customWidth="1"/>
    <col min="1285" max="1285" width="7.7109375" style="350" customWidth="1"/>
    <col min="1286" max="1286" width="20.5703125" style="350" customWidth="1"/>
    <col min="1287" max="1536" width="11.42578125" style="350"/>
    <col min="1537" max="1537" width="3.85546875" style="350" customWidth="1"/>
    <col min="1538" max="1538" width="26" style="350" customWidth="1"/>
    <col min="1539" max="1539" width="18" style="350" customWidth="1"/>
    <col min="1540" max="1540" width="6.7109375" style="350" customWidth="1"/>
    <col min="1541" max="1541" width="7.7109375" style="350" customWidth="1"/>
    <col min="1542" max="1542" width="20.5703125" style="350" customWidth="1"/>
    <col min="1543" max="1792" width="11.42578125" style="350"/>
    <col min="1793" max="1793" width="3.85546875" style="350" customWidth="1"/>
    <col min="1794" max="1794" width="26" style="350" customWidth="1"/>
    <col min="1795" max="1795" width="18" style="350" customWidth="1"/>
    <col min="1796" max="1796" width="6.7109375" style="350" customWidth="1"/>
    <col min="1797" max="1797" width="7.7109375" style="350" customWidth="1"/>
    <col min="1798" max="1798" width="20.5703125" style="350" customWidth="1"/>
    <col min="1799" max="2048" width="11.42578125" style="350"/>
    <col min="2049" max="2049" width="3.85546875" style="350" customWidth="1"/>
    <col min="2050" max="2050" width="26" style="350" customWidth="1"/>
    <col min="2051" max="2051" width="18" style="350" customWidth="1"/>
    <col min="2052" max="2052" width="6.7109375" style="350" customWidth="1"/>
    <col min="2053" max="2053" width="7.7109375" style="350" customWidth="1"/>
    <col min="2054" max="2054" width="20.5703125" style="350" customWidth="1"/>
    <col min="2055" max="2304" width="11.42578125" style="350"/>
    <col min="2305" max="2305" width="3.85546875" style="350" customWidth="1"/>
    <col min="2306" max="2306" width="26" style="350" customWidth="1"/>
    <col min="2307" max="2307" width="18" style="350" customWidth="1"/>
    <col min="2308" max="2308" width="6.7109375" style="350" customWidth="1"/>
    <col min="2309" max="2309" width="7.7109375" style="350" customWidth="1"/>
    <col min="2310" max="2310" width="20.5703125" style="350" customWidth="1"/>
    <col min="2311" max="2560" width="11.42578125" style="350"/>
    <col min="2561" max="2561" width="3.85546875" style="350" customWidth="1"/>
    <col min="2562" max="2562" width="26" style="350" customWidth="1"/>
    <col min="2563" max="2563" width="18" style="350" customWidth="1"/>
    <col min="2564" max="2564" width="6.7109375" style="350" customWidth="1"/>
    <col min="2565" max="2565" width="7.7109375" style="350" customWidth="1"/>
    <col min="2566" max="2566" width="20.5703125" style="350" customWidth="1"/>
    <col min="2567" max="2816" width="11.42578125" style="350"/>
    <col min="2817" max="2817" width="3.85546875" style="350" customWidth="1"/>
    <col min="2818" max="2818" width="26" style="350" customWidth="1"/>
    <col min="2819" max="2819" width="18" style="350" customWidth="1"/>
    <col min="2820" max="2820" width="6.7109375" style="350" customWidth="1"/>
    <col min="2821" max="2821" width="7.7109375" style="350" customWidth="1"/>
    <col min="2822" max="2822" width="20.5703125" style="350" customWidth="1"/>
    <col min="2823" max="3072" width="11.42578125" style="350"/>
    <col min="3073" max="3073" width="3.85546875" style="350" customWidth="1"/>
    <col min="3074" max="3074" width="26" style="350" customWidth="1"/>
    <col min="3075" max="3075" width="18" style="350" customWidth="1"/>
    <col min="3076" max="3076" width="6.7109375" style="350" customWidth="1"/>
    <col min="3077" max="3077" width="7.7109375" style="350" customWidth="1"/>
    <col min="3078" max="3078" width="20.5703125" style="350" customWidth="1"/>
    <col min="3079" max="3328" width="11.42578125" style="350"/>
    <col min="3329" max="3329" width="3.85546875" style="350" customWidth="1"/>
    <col min="3330" max="3330" width="26" style="350" customWidth="1"/>
    <col min="3331" max="3331" width="18" style="350" customWidth="1"/>
    <col min="3332" max="3332" width="6.7109375" style="350" customWidth="1"/>
    <col min="3333" max="3333" width="7.7109375" style="350" customWidth="1"/>
    <col min="3334" max="3334" width="20.5703125" style="350" customWidth="1"/>
    <col min="3335" max="3584" width="11.42578125" style="350"/>
    <col min="3585" max="3585" width="3.85546875" style="350" customWidth="1"/>
    <col min="3586" max="3586" width="26" style="350" customWidth="1"/>
    <col min="3587" max="3587" width="18" style="350" customWidth="1"/>
    <col min="3588" max="3588" width="6.7109375" style="350" customWidth="1"/>
    <col min="3589" max="3589" width="7.7109375" style="350" customWidth="1"/>
    <col min="3590" max="3590" width="20.5703125" style="350" customWidth="1"/>
    <col min="3591" max="3840" width="11.42578125" style="350"/>
    <col min="3841" max="3841" width="3.85546875" style="350" customWidth="1"/>
    <col min="3842" max="3842" width="26" style="350" customWidth="1"/>
    <col min="3843" max="3843" width="18" style="350" customWidth="1"/>
    <col min="3844" max="3844" width="6.7109375" style="350" customWidth="1"/>
    <col min="3845" max="3845" width="7.7109375" style="350" customWidth="1"/>
    <col min="3846" max="3846" width="20.5703125" style="350" customWidth="1"/>
    <col min="3847" max="4096" width="11.42578125" style="350"/>
    <col min="4097" max="4097" width="3.85546875" style="350" customWidth="1"/>
    <col min="4098" max="4098" width="26" style="350" customWidth="1"/>
    <col min="4099" max="4099" width="18" style="350" customWidth="1"/>
    <col min="4100" max="4100" width="6.7109375" style="350" customWidth="1"/>
    <col min="4101" max="4101" width="7.7109375" style="350" customWidth="1"/>
    <col min="4102" max="4102" width="20.5703125" style="350" customWidth="1"/>
    <col min="4103" max="4352" width="11.42578125" style="350"/>
    <col min="4353" max="4353" width="3.85546875" style="350" customWidth="1"/>
    <col min="4354" max="4354" width="26" style="350" customWidth="1"/>
    <col min="4355" max="4355" width="18" style="350" customWidth="1"/>
    <col min="4356" max="4356" width="6.7109375" style="350" customWidth="1"/>
    <col min="4357" max="4357" width="7.7109375" style="350" customWidth="1"/>
    <col min="4358" max="4358" width="20.5703125" style="350" customWidth="1"/>
    <col min="4359" max="4608" width="11.42578125" style="350"/>
    <col min="4609" max="4609" width="3.85546875" style="350" customWidth="1"/>
    <col min="4610" max="4610" width="26" style="350" customWidth="1"/>
    <col min="4611" max="4611" width="18" style="350" customWidth="1"/>
    <col min="4612" max="4612" width="6.7109375" style="350" customWidth="1"/>
    <col min="4613" max="4613" width="7.7109375" style="350" customWidth="1"/>
    <col min="4614" max="4614" width="20.5703125" style="350" customWidth="1"/>
    <col min="4615" max="4864" width="11.42578125" style="350"/>
    <col min="4865" max="4865" width="3.85546875" style="350" customWidth="1"/>
    <col min="4866" max="4866" width="26" style="350" customWidth="1"/>
    <col min="4867" max="4867" width="18" style="350" customWidth="1"/>
    <col min="4868" max="4868" width="6.7109375" style="350" customWidth="1"/>
    <col min="4869" max="4869" width="7.7109375" style="350" customWidth="1"/>
    <col min="4870" max="4870" width="20.5703125" style="350" customWidth="1"/>
    <col min="4871" max="5120" width="11.42578125" style="350"/>
    <col min="5121" max="5121" width="3.85546875" style="350" customWidth="1"/>
    <col min="5122" max="5122" width="26" style="350" customWidth="1"/>
    <col min="5123" max="5123" width="18" style="350" customWidth="1"/>
    <col min="5124" max="5124" width="6.7109375" style="350" customWidth="1"/>
    <col min="5125" max="5125" width="7.7109375" style="350" customWidth="1"/>
    <col min="5126" max="5126" width="20.5703125" style="350" customWidth="1"/>
    <col min="5127" max="5376" width="11.42578125" style="350"/>
    <col min="5377" max="5377" width="3.85546875" style="350" customWidth="1"/>
    <col min="5378" max="5378" width="26" style="350" customWidth="1"/>
    <col min="5379" max="5379" width="18" style="350" customWidth="1"/>
    <col min="5380" max="5380" width="6.7109375" style="350" customWidth="1"/>
    <col min="5381" max="5381" width="7.7109375" style="350" customWidth="1"/>
    <col min="5382" max="5382" width="20.5703125" style="350" customWidth="1"/>
    <col min="5383" max="5632" width="11.42578125" style="350"/>
    <col min="5633" max="5633" width="3.85546875" style="350" customWidth="1"/>
    <col min="5634" max="5634" width="26" style="350" customWidth="1"/>
    <col min="5635" max="5635" width="18" style="350" customWidth="1"/>
    <col min="5636" max="5636" width="6.7109375" style="350" customWidth="1"/>
    <col min="5637" max="5637" width="7.7109375" style="350" customWidth="1"/>
    <col min="5638" max="5638" width="20.5703125" style="350" customWidth="1"/>
    <col min="5639" max="5888" width="11.42578125" style="350"/>
    <col min="5889" max="5889" width="3.85546875" style="350" customWidth="1"/>
    <col min="5890" max="5890" width="26" style="350" customWidth="1"/>
    <col min="5891" max="5891" width="18" style="350" customWidth="1"/>
    <col min="5892" max="5892" width="6.7109375" style="350" customWidth="1"/>
    <col min="5893" max="5893" width="7.7109375" style="350" customWidth="1"/>
    <col min="5894" max="5894" width="20.5703125" style="350" customWidth="1"/>
    <col min="5895" max="6144" width="11.42578125" style="350"/>
    <col min="6145" max="6145" width="3.85546875" style="350" customWidth="1"/>
    <col min="6146" max="6146" width="26" style="350" customWidth="1"/>
    <col min="6147" max="6147" width="18" style="350" customWidth="1"/>
    <col min="6148" max="6148" width="6.7109375" style="350" customWidth="1"/>
    <col min="6149" max="6149" width="7.7109375" style="350" customWidth="1"/>
    <col min="6150" max="6150" width="20.5703125" style="350" customWidth="1"/>
    <col min="6151" max="6400" width="11.42578125" style="350"/>
    <col min="6401" max="6401" width="3.85546875" style="350" customWidth="1"/>
    <col min="6402" max="6402" width="26" style="350" customWidth="1"/>
    <col min="6403" max="6403" width="18" style="350" customWidth="1"/>
    <col min="6404" max="6404" width="6.7109375" style="350" customWidth="1"/>
    <col min="6405" max="6405" width="7.7109375" style="350" customWidth="1"/>
    <col min="6406" max="6406" width="20.5703125" style="350" customWidth="1"/>
    <col min="6407" max="6656" width="11.42578125" style="350"/>
    <col min="6657" max="6657" width="3.85546875" style="350" customWidth="1"/>
    <col min="6658" max="6658" width="26" style="350" customWidth="1"/>
    <col min="6659" max="6659" width="18" style="350" customWidth="1"/>
    <col min="6660" max="6660" width="6.7109375" style="350" customWidth="1"/>
    <col min="6661" max="6661" width="7.7109375" style="350" customWidth="1"/>
    <col min="6662" max="6662" width="20.5703125" style="350" customWidth="1"/>
    <col min="6663" max="6912" width="11.42578125" style="350"/>
    <col min="6913" max="6913" width="3.85546875" style="350" customWidth="1"/>
    <col min="6914" max="6914" width="26" style="350" customWidth="1"/>
    <col min="6915" max="6915" width="18" style="350" customWidth="1"/>
    <col min="6916" max="6916" width="6.7109375" style="350" customWidth="1"/>
    <col min="6917" max="6917" width="7.7109375" style="350" customWidth="1"/>
    <col min="6918" max="6918" width="20.5703125" style="350" customWidth="1"/>
    <col min="6919" max="7168" width="11.42578125" style="350"/>
    <col min="7169" max="7169" width="3.85546875" style="350" customWidth="1"/>
    <col min="7170" max="7170" width="26" style="350" customWidth="1"/>
    <col min="7171" max="7171" width="18" style="350" customWidth="1"/>
    <col min="7172" max="7172" width="6.7109375" style="350" customWidth="1"/>
    <col min="7173" max="7173" width="7.7109375" style="350" customWidth="1"/>
    <col min="7174" max="7174" width="20.5703125" style="350" customWidth="1"/>
    <col min="7175" max="7424" width="11.42578125" style="350"/>
    <col min="7425" max="7425" width="3.85546875" style="350" customWidth="1"/>
    <col min="7426" max="7426" width="26" style="350" customWidth="1"/>
    <col min="7427" max="7427" width="18" style="350" customWidth="1"/>
    <col min="7428" max="7428" width="6.7109375" style="350" customWidth="1"/>
    <col min="7429" max="7429" width="7.7109375" style="350" customWidth="1"/>
    <col min="7430" max="7430" width="20.5703125" style="350" customWidth="1"/>
    <col min="7431" max="7680" width="11.42578125" style="350"/>
    <col min="7681" max="7681" width="3.85546875" style="350" customWidth="1"/>
    <col min="7682" max="7682" width="26" style="350" customWidth="1"/>
    <col min="7683" max="7683" width="18" style="350" customWidth="1"/>
    <col min="7684" max="7684" width="6.7109375" style="350" customWidth="1"/>
    <col min="7685" max="7685" width="7.7109375" style="350" customWidth="1"/>
    <col min="7686" max="7686" width="20.5703125" style="350" customWidth="1"/>
    <col min="7687" max="7936" width="11.42578125" style="350"/>
    <col min="7937" max="7937" width="3.85546875" style="350" customWidth="1"/>
    <col min="7938" max="7938" width="26" style="350" customWidth="1"/>
    <col min="7939" max="7939" width="18" style="350" customWidth="1"/>
    <col min="7940" max="7940" width="6.7109375" style="350" customWidth="1"/>
    <col min="7941" max="7941" width="7.7109375" style="350" customWidth="1"/>
    <col min="7942" max="7942" width="20.5703125" style="350" customWidth="1"/>
    <col min="7943" max="8192" width="11.42578125" style="350"/>
    <col min="8193" max="8193" width="3.85546875" style="350" customWidth="1"/>
    <col min="8194" max="8194" width="26" style="350" customWidth="1"/>
    <col min="8195" max="8195" width="18" style="350" customWidth="1"/>
    <col min="8196" max="8196" width="6.7109375" style="350" customWidth="1"/>
    <col min="8197" max="8197" width="7.7109375" style="350" customWidth="1"/>
    <col min="8198" max="8198" width="20.5703125" style="350" customWidth="1"/>
    <col min="8199" max="8448" width="11.42578125" style="350"/>
    <col min="8449" max="8449" width="3.85546875" style="350" customWidth="1"/>
    <col min="8450" max="8450" width="26" style="350" customWidth="1"/>
    <col min="8451" max="8451" width="18" style="350" customWidth="1"/>
    <col min="8452" max="8452" width="6.7109375" style="350" customWidth="1"/>
    <col min="8453" max="8453" width="7.7109375" style="350" customWidth="1"/>
    <col min="8454" max="8454" width="20.5703125" style="350" customWidth="1"/>
    <col min="8455" max="8704" width="11.42578125" style="350"/>
    <col min="8705" max="8705" width="3.85546875" style="350" customWidth="1"/>
    <col min="8706" max="8706" width="26" style="350" customWidth="1"/>
    <col min="8707" max="8707" width="18" style="350" customWidth="1"/>
    <col min="8708" max="8708" width="6.7109375" style="350" customWidth="1"/>
    <col min="8709" max="8709" width="7.7109375" style="350" customWidth="1"/>
    <col min="8710" max="8710" width="20.5703125" style="350" customWidth="1"/>
    <col min="8711" max="8960" width="11.42578125" style="350"/>
    <col min="8961" max="8961" width="3.85546875" style="350" customWidth="1"/>
    <col min="8962" max="8962" width="26" style="350" customWidth="1"/>
    <col min="8963" max="8963" width="18" style="350" customWidth="1"/>
    <col min="8964" max="8964" width="6.7109375" style="350" customWidth="1"/>
    <col min="8965" max="8965" width="7.7109375" style="350" customWidth="1"/>
    <col min="8966" max="8966" width="20.5703125" style="350" customWidth="1"/>
    <col min="8967" max="9216" width="11.42578125" style="350"/>
    <col min="9217" max="9217" width="3.85546875" style="350" customWidth="1"/>
    <col min="9218" max="9218" width="26" style="350" customWidth="1"/>
    <col min="9219" max="9219" width="18" style="350" customWidth="1"/>
    <col min="9220" max="9220" width="6.7109375" style="350" customWidth="1"/>
    <col min="9221" max="9221" width="7.7109375" style="350" customWidth="1"/>
    <col min="9222" max="9222" width="20.5703125" style="350" customWidth="1"/>
    <col min="9223" max="9472" width="11.42578125" style="350"/>
    <col min="9473" max="9473" width="3.85546875" style="350" customWidth="1"/>
    <col min="9474" max="9474" width="26" style="350" customWidth="1"/>
    <col min="9475" max="9475" width="18" style="350" customWidth="1"/>
    <col min="9476" max="9476" width="6.7109375" style="350" customWidth="1"/>
    <col min="9477" max="9477" width="7.7109375" style="350" customWidth="1"/>
    <col min="9478" max="9478" width="20.5703125" style="350" customWidth="1"/>
    <col min="9479" max="9728" width="11.42578125" style="350"/>
    <col min="9729" max="9729" width="3.85546875" style="350" customWidth="1"/>
    <col min="9730" max="9730" width="26" style="350" customWidth="1"/>
    <col min="9731" max="9731" width="18" style="350" customWidth="1"/>
    <col min="9732" max="9732" width="6.7109375" style="350" customWidth="1"/>
    <col min="9733" max="9733" width="7.7109375" style="350" customWidth="1"/>
    <col min="9734" max="9734" width="20.5703125" style="350" customWidth="1"/>
    <col min="9735" max="9984" width="11.42578125" style="350"/>
    <col min="9985" max="9985" width="3.85546875" style="350" customWidth="1"/>
    <col min="9986" max="9986" width="26" style="350" customWidth="1"/>
    <col min="9987" max="9987" width="18" style="350" customWidth="1"/>
    <col min="9988" max="9988" width="6.7109375" style="350" customWidth="1"/>
    <col min="9989" max="9989" width="7.7109375" style="350" customWidth="1"/>
    <col min="9990" max="9990" width="20.5703125" style="350" customWidth="1"/>
    <col min="9991" max="10240" width="11.42578125" style="350"/>
    <col min="10241" max="10241" width="3.85546875" style="350" customWidth="1"/>
    <col min="10242" max="10242" width="26" style="350" customWidth="1"/>
    <col min="10243" max="10243" width="18" style="350" customWidth="1"/>
    <col min="10244" max="10244" width="6.7109375" style="350" customWidth="1"/>
    <col min="10245" max="10245" width="7.7109375" style="350" customWidth="1"/>
    <col min="10246" max="10246" width="20.5703125" style="350" customWidth="1"/>
    <col min="10247" max="10496" width="11.42578125" style="350"/>
    <col min="10497" max="10497" width="3.85546875" style="350" customWidth="1"/>
    <col min="10498" max="10498" width="26" style="350" customWidth="1"/>
    <col min="10499" max="10499" width="18" style="350" customWidth="1"/>
    <col min="10500" max="10500" width="6.7109375" style="350" customWidth="1"/>
    <col min="10501" max="10501" width="7.7109375" style="350" customWidth="1"/>
    <col min="10502" max="10502" width="20.5703125" style="350" customWidth="1"/>
    <col min="10503" max="10752" width="11.42578125" style="350"/>
    <col min="10753" max="10753" width="3.85546875" style="350" customWidth="1"/>
    <col min="10754" max="10754" width="26" style="350" customWidth="1"/>
    <col min="10755" max="10755" width="18" style="350" customWidth="1"/>
    <col min="10756" max="10756" width="6.7109375" style="350" customWidth="1"/>
    <col min="10757" max="10757" width="7.7109375" style="350" customWidth="1"/>
    <col min="10758" max="10758" width="20.5703125" style="350" customWidth="1"/>
    <col min="10759" max="11008" width="11.42578125" style="350"/>
    <col min="11009" max="11009" width="3.85546875" style="350" customWidth="1"/>
    <col min="11010" max="11010" width="26" style="350" customWidth="1"/>
    <col min="11011" max="11011" width="18" style="350" customWidth="1"/>
    <col min="11012" max="11012" width="6.7109375" style="350" customWidth="1"/>
    <col min="11013" max="11013" width="7.7109375" style="350" customWidth="1"/>
    <col min="11014" max="11014" width="20.5703125" style="350" customWidth="1"/>
    <col min="11015" max="11264" width="11.42578125" style="350"/>
    <col min="11265" max="11265" width="3.85546875" style="350" customWidth="1"/>
    <col min="11266" max="11266" width="26" style="350" customWidth="1"/>
    <col min="11267" max="11267" width="18" style="350" customWidth="1"/>
    <col min="11268" max="11268" width="6.7109375" style="350" customWidth="1"/>
    <col min="11269" max="11269" width="7.7109375" style="350" customWidth="1"/>
    <col min="11270" max="11270" width="20.5703125" style="350" customWidth="1"/>
    <col min="11271" max="11520" width="11.42578125" style="350"/>
    <col min="11521" max="11521" width="3.85546875" style="350" customWidth="1"/>
    <col min="11522" max="11522" width="26" style="350" customWidth="1"/>
    <col min="11523" max="11523" width="18" style="350" customWidth="1"/>
    <col min="11524" max="11524" width="6.7109375" style="350" customWidth="1"/>
    <col min="11525" max="11525" width="7.7109375" style="350" customWidth="1"/>
    <col min="11526" max="11526" width="20.5703125" style="350" customWidth="1"/>
    <col min="11527" max="11776" width="11.42578125" style="350"/>
    <col min="11777" max="11777" width="3.85546875" style="350" customWidth="1"/>
    <col min="11778" max="11778" width="26" style="350" customWidth="1"/>
    <col min="11779" max="11779" width="18" style="350" customWidth="1"/>
    <col min="11780" max="11780" width="6.7109375" style="350" customWidth="1"/>
    <col min="11781" max="11781" width="7.7109375" style="350" customWidth="1"/>
    <col min="11782" max="11782" width="20.5703125" style="350" customWidth="1"/>
    <col min="11783" max="12032" width="11.42578125" style="350"/>
    <col min="12033" max="12033" width="3.85546875" style="350" customWidth="1"/>
    <col min="12034" max="12034" width="26" style="350" customWidth="1"/>
    <col min="12035" max="12035" width="18" style="350" customWidth="1"/>
    <col min="12036" max="12036" width="6.7109375" style="350" customWidth="1"/>
    <col min="12037" max="12037" width="7.7109375" style="350" customWidth="1"/>
    <col min="12038" max="12038" width="20.5703125" style="350" customWidth="1"/>
    <col min="12039" max="12288" width="11.42578125" style="350"/>
    <col min="12289" max="12289" width="3.85546875" style="350" customWidth="1"/>
    <col min="12290" max="12290" width="26" style="350" customWidth="1"/>
    <col min="12291" max="12291" width="18" style="350" customWidth="1"/>
    <col min="12292" max="12292" width="6.7109375" style="350" customWidth="1"/>
    <col min="12293" max="12293" width="7.7109375" style="350" customWidth="1"/>
    <col min="12294" max="12294" width="20.5703125" style="350" customWidth="1"/>
    <col min="12295" max="12544" width="11.42578125" style="350"/>
    <col min="12545" max="12545" width="3.85546875" style="350" customWidth="1"/>
    <col min="12546" max="12546" width="26" style="350" customWidth="1"/>
    <col min="12547" max="12547" width="18" style="350" customWidth="1"/>
    <col min="12548" max="12548" width="6.7109375" style="350" customWidth="1"/>
    <col min="12549" max="12549" width="7.7109375" style="350" customWidth="1"/>
    <col min="12550" max="12550" width="20.5703125" style="350" customWidth="1"/>
    <col min="12551" max="12800" width="11.42578125" style="350"/>
    <col min="12801" max="12801" width="3.85546875" style="350" customWidth="1"/>
    <col min="12802" max="12802" width="26" style="350" customWidth="1"/>
    <col min="12803" max="12803" width="18" style="350" customWidth="1"/>
    <col min="12804" max="12804" width="6.7109375" style="350" customWidth="1"/>
    <col min="12805" max="12805" width="7.7109375" style="350" customWidth="1"/>
    <col min="12806" max="12806" width="20.5703125" style="350" customWidth="1"/>
    <col min="12807" max="13056" width="11.42578125" style="350"/>
    <col min="13057" max="13057" width="3.85546875" style="350" customWidth="1"/>
    <col min="13058" max="13058" width="26" style="350" customWidth="1"/>
    <col min="13059" max="13059" width="18" style="350" customWidth="1"/>
    <col min="13060" max="13060" width="6.7109375" style="350" customWidth="1"/>
    <col min="13061" max="13061" width="7.7109375" style="350" customWidth="1"/>
    <col min="13062" max="13062" width="20.5703125" style="350" customWidth="1"/>
    <col min="13063" max="13312" width="11.42578125" style="350"/>
    <col min="13313" max="13313" width="3.85546875" style="350" customWidth="1"/>
    <col min="13314" max="13314" width="26" style="350" customWidth="1"/>
    <col min="13315" max="13315" width="18" style="350" customWidth="1"/>
    <col min="13316" max="13316" width="6.7109375" style="350" customWidth="1"/>
    <col min="13317" max="13317" width="7.7109375" style="350" customWidth="1"/>
    <col min="13318" max="13318" width="20.5703125" style="350" customWidth="1"/>
    <col min="13319" max="13568" width="11.42578125" style="350"/>
    <col min="13569" max="13569" width="3.85546875" style="350" customWidth="1"/>
    <col min="13570" max="13570" width="26" style="350" customWidth="1"/>
    <col min="13571" max="13571" width="18" style="350" customWidth="1"/>
    <col min="13572" max="13572" width="6.7109375" style="350" customWidth="1"/>
    <col min="13573" max="13573" width="7.7109375" style="350" customWidth="1"/>
    <col min="13574" max="13574" width="20.5703125" style="350" customWidth="1"/>
    <col min="13575" max="13824" width="11.42578125" style="350"/>
    <col min="13825" max="13825" width="3.85546875" style="350" customWidth="1"/>
    <col min="13826" max="13826" width="26" style="350" customWidth="1"/>
    <col min="13827" max="13827" width="18" style="350" customWidth="1"/>
    <col min="13828" max="13828" width="6.7109375" style="350" customWidth="1"/>
    <col min="13829" max="13829" width="7.7109375" style="350" customWidth="1"/>
    <col min="13830" max="13830" width="20.5703125" style="350" customWidth="1"/>
    <col min="13831" max="14080" width="11.42578125" style="350"/>
    <col min="14081" max="14081" width="3.85546875" style="350" customWidth="1"/>
    <col min="14082" max="14082" width="26" style="350" customWidth="1"/>
    <col min="14083" max="14083" width="18" style="350" customWidth="1"/>
    <col min="14084" max="14084" width="6.7109375" style="350" customWidth="1"/>
    <col min="14085" max="14085" width="7.7109375" style="350" customWidth="1"/>
    <col min="14086" max="14086" width="20.5703125" style="350" customWidth="1"/>
    <col min="14087" max="14336" width="11.42578125" style="350"/>
    <col min="14337" max="14337" width="3.85546875" style="350" customWidth="1"/>
    <col min="14338" max="14338" width="26" style="350" customWidth="1"/>
    <col min="14339" max="14339" width="18" style="350" customWidth="1"/>
    <col min="14340" max="14340" width="6.7109375" style="350" customWidth="1"/>
    <col min="14341" max="14341" width="7.7109375" style="350" customWidth="1"/>
    <col min="14342" max="14342" width="20.5703125" style="350" customWidth="1"/>
    <col min="14343" max="14592" width="11.42578125" style="350"/>
    <col min="14593" max="14593" width="3.85546875" style="350" customWidth="1"/>
    <col min="14594" max="14594" width="26" style="350" customWidth="1"/>
    <col min="14595" max="14595" width="18" style="350" customWidth="1"/>
    <col min="14596" max="14596" width="6.7109375" style="350" customWidth="1"/>
    <col min="14597" max="14597" width="7.7109375" style="350" customWidth="1"/>
    <col min="14598" max="14598" width="20.5703125" style="350" customWidth="1"/>
    <col min="14599" max="14848" width="11.42578125" style="350"/>
    <col min="14849" max="14849" width="3.85546875" style="350" customWidth="1"/>
    <col min="14850" max="14850" width="26" style="350" customWidth="1"/>
    <col min="14851" max="14851" width="18" style="350" customWidth="1"/>
    <col min="14852" max="14852" width="6.7109375" style="350" customWidth="1"/>
    <col min="14853" max="14853" width="7.7109375" style="350" customWidth="1"/>
    <col min="14854" max="14854" width="20.5703125" style="350" customWidth="1"/>
    <col min="14855" max="15104" width="11.42578125" style="350"/>
    <col min="15105" max="15105" width="3.85546875" style="350" customWidth="1"/>
    <col min="15106" max="15106" width="26" style="350" customWidth="1"/>
    <col min="15107" max="15107" width="18" style="350" customWidth="1"/>
    <col min="15108" max="15108" width="6.7109375" style="350" customWidth="1"/>
    <col min="15109" max="15109" width="7.7109375" style="350" customWidth="1"/>
    <col min="15110" max="15110" width="20.5703125" style="350" customWidth="1"/>
    <col min="15111" max="15360" width="11.42578125" style="350"/>
    <col min="15361" max="15361" width="3.85546875" style="350" customWidth="1"/>
    <col min="15362" max="15362" width="26" style="350" customWidth="1"/>
    <col min="15363" max="15363" width="18" style="350" customWidth="1"/>
    <col min="15364" max="15364" width="6.7109375" style="350" customWidth="1"/>
    <col min="15365" max="15365" width="7.7109375" style="350" customWidth="1"/>
    <col min="15366" max="15366" width="20.5703125" style="350" customWidth="1"/>
    <col min="15367" max="15616" width="11.42578125" style="350"/>
    <col min="15617" max="15617" width="3.85546875" style="350" customWidth="1"/>
    <col min="15618" max="15618" width="26" style="350" customWidth="1"/>
    <col min="15619" max="15619" width="18" style="350" customWidth="1"/>
    <col min="15620" max="15620" width="6.7109375" style="350" customWidth="1"/>
    <col min="15621" max="15621" width="7.7109375" style="350" customWidth="1"/>
    <col min="15622" max="15622" width="20.5703125" style="350" customWidth="1"/>
    <col min="15623" max="15872" width="11.42578125" style="350"/>
    <col min="15873" max="15873" width="3.85546875" style="350" customWidth="1"/>
    <col min="15874" max="15874" width="26" style="350" customWidth="1"/>
    <col min="15875" max="15875" width="18" style="350" customWidth="1"/>
    <col min="15876" max="15876" width="6.7109375" style="350" customWidth="1"/>
    <col min="15877" max="15877" width="7.7109375" style="350" customWidth="1"/>
    <col min="15878" max="15878" width="20.5703125" style="350" customWidth="1"/>
    <col min="15879" max="16128" width="11.42578125" style="350"/>
    <col min="16129" max="16129" width="3.85546875" style="350" customWidth="1"/>
    <col min="16130" max="16130" width="26" style="350" customWidth="1"/>
    <col min="16131" max="16131" width="18" style="350" customWidth="1"/>
    <col min="16132" max="16132" width="6.7109375" style="350" customWidth="1"/>
    <col min="16133" max="16133" width="7.7109375" style="350" customWidth="1"/>
    <col min="16134" max="16134" width="20.5703125" style="350" customWidth="1"/>
    <col min="16135" max="16384" width="11.42578125" style="350"/>
  </cols>
  <sheetData>
    <row r="1" spans="1:7" ht="15" customHeight="1" x14ac:dyDescent="0.25">
      <c r="A1" s="477" t="s">
        <v>0</v>
      </c>
      <c r="B1" s="478"/>
      <c r="C1" s="478"/>
      <c r="D1" s="478"/>
      <c r="E1" s="478"/>
      <c r="F1" s="478"/>
      <c r="G1" s="479"/>
    </row>
    <row r="2" spans="1:7" ht="15" customHeight="1" x14ac:dyDescent="0.25">
      <c r="A2" s="480" t="s">
        <v>1</v>
      </c>
      <c r="B2" s="434"/>
      <c r="C2" s="434"/>
      <c r="D2" s="434"/>
      <c r="E2" s="434"/>
      <c r="F2" s="434"/>
      <c r="G2" s="481"/>
    </row>
    <row r="3" spans="1:7" ht="15" customHeight="1" x14ac:dyDescent="0.25">
      <c r="A3" s="482" t="s">
        <v>2</v>
      </c>
      <c r="B3" s="437"/>
      <c r="C3" s="437"/>
      <c r="D3" s="437"/>
      <c r="E3" s="437"/>
      <c r="F3" s="437"/>
      <c r="G3" s="483"/>
    </row>
    <row r="4" spans="1:7" ht="9.9499999999999993" customHeight="1" x14ac:dyDescent="0.25">
      <c r="A4" s="489" t="s">
        <v>1388</v>
      </c>
      <c r="B4" s="490"/>
      <c r="C4" s="490"/>
      <c r="D4" s="490"/>
      <c r="E4" s="490"/>
      <c r="F4" s="490"/>
      <c r="G4" s="491"/>
    </row>
    <row r="5" spans="1:7" ht="20.100000000000001" customHeight="1" x14ac:dyDescent="0.25">
      <c r="A5" s="489"/>
      <c r="B5" s="490"/>
      <c r="C5" s="490"/>
      <c r="D5" s="490"/>
      <c r="E5" s="490"/>
      <c r="F5" s="490"/>
      <c r="G5" s="491"/>
    </row>
    <row r="6" spans="1:7" ht="12.6" customHeight="1" x14ac:dyDescent="0.25">
      <c r="A6" s="465" t="s">
        <v>480</v>
      </c>
      <c r="B6" s="484"/>
      <c r="C6" s="484"/>
      <c r="D6" s="484"/>
      <c r="E6" s="484"/>
      <c r="F6" s="373"/>
      <c r="G6" s="372" t="s">
        <v>3</v>
      </c>
    </row>
    <row r="7" spans="1:7" ht="12.6" customHeight="1" x14ac:dyDescent="0.25">
      <c r="A7" s="467" t="s">
        <v>496</v>
      </c>
      <c r="B7" s="497"/>
      <c r="C7" s="497"/>
      <c r="D7" s="497"/>
      <c r="E7" s="497"/>
      <c r="F7" s="374"/>
      <c r="G7" s="499" t="s">
        <v>1259</v>
      </c>
    </row>
    <row r="8" spans="1:7" ht="12.6" customHeight="1" x14ac:dyDescent="0.25">
      <c r="A8" s="471" t="s">
        <v>1441</v>
      </c>
      <c r="B8" s="498"/>
      <c r="C8" s="498"/>
      <c r="D8" s="498"/>
      <c r="E8" s="498"/>
      <c r="F8" s="375"/>
      <c r="G8" s="500"/>
    </row>
    <row r="9" spans="1:7" ht="15.75" customHeight="1" thickBot="1" x14ac:dyDescent="0.3">
      <c r="A9" s="501"/>
      <c r="B9" s="502"/>
      <c r="C9" s="502"/>
      <c r="D9" s="502"/>
      <c r="E9" s="502"/>
      <c r="F9" s="502"/>
      <c r="G9" s="503"/>
    </row>
    <row r="10" spans="1:7" ht="12.6" customHeight="1" thickTop="1" x14ac:dyDescent="0.25">
      <c r="A10" s="492" t="s">
        <v>1389</v>
      </c>
      <c r="B10" s="493"/>
      <c r="C10" s="493"/>
      <c r="D10" s="493"/>
      <c r="E10" s="493"/>
      <c r="F10" s="381" t="s">
        <v>1391</v>
      </c>
      <c r="G10" s="389" t="s">
        <v>1390</v>
      </c>
    </row>
    <row r="11" spans="1:7" ht="12.6" customHeight="1" x14ac:dyDescent="0.25">
      <c r="A11" s="494"/>
      <c r="B11" s="495"/>
      <c r="C11" s="495"/>
      <c r="D11" s="495"/>
      <c r="E11" s="495"/>
      <c r="F11" s="382" t="s">
        <v>144</v>
      </c>
      <c r="G11" s="390" t="s">
        <v>144</v>
      </c>
    </row>
    <row r="12" spans="1:7" ht="15" customHeight="1" x14ac:dyDescent="0.25">
      <c r="A12" s="352" t="s">
        <v>1392</v>
      </c>
      <c r="B12" s="496" t="s">
        <v>1393</v>
      </c>
      <c r="C12" s="496"/>
      <c r="D12" s="496"/>
      <c r="E12" s="496"/>
      <c r="F12" s="383"/>
      <c r="G12" s="391"/>
    </row>
    <row r="13" spans="1:7" ht="15" customHeight="1" x14ac:dyDescent="0.25">
      <c r="A13" s="353" t="s">
        <v>1394</v>
      </c>
      <c r="B13" s="354" t="s">
        <v>1395</v>
      </c>
      <c r="C13" s="355"/>
      <c r="D13" s="355"/>
      <c r="E13" s="355"/>
      <c r="F13" s="384"/>
      <c r="G13" s="392"/>
    </row>
    <row r="14" spans="1:7" ht="15" customHeight="1" x14ac:dyDescent="0.25">
      <c r="A14" s="353" t="s">
        <v>1396</v>
      </c>
      <c r="B14" s="354" t="s">
        <v>1425</v>
      </c>
      <c r="C14" s="355"/>
      <c r="D14" s="355"/>
      <c r="E14" s="355"/>
      <c r="F14" s="384"/>
      <c r="G14" s="392"/>
    </row>
    <row r="15" spans="1:7" ht="15" customHeight="1" x14ac:dyDescent="0.25">
      <c r="A15" s="353" t="s">
        <v>1398</v>
      </c>
      <c r="B15" s="354" t="s">
        <v>1426</v>
      </c>
      <c r="C15" s="355"/>
      <c r="D15" s="355"/>
      <c r="E15" s="355"/>
      <c r="F15" s="384"/>
      <c r="G15" s="392"/>
    </row>
    <row r="16" spans="1:7" ht="15" customHeight="1" x14ac:dyDescent="0.25">
      <c r="A16" s="353" t="s">
        <v>1399</v>
      </c>
      <c r="B16" s="354" t="s">
        <v>1427</v>
      </c>
      <c r="C16" s="355"/>
      <c r="D16" s="355"/>
      <c r="E16" s="355"/>
      <c r="F16" s="384"/>
      <c r="G16" s="392"/>
    </row>
    <row r="17" spans="1:9" ht="15" customHeight="1" x14ac:dyDescent="0.25">
      <c r="A17" s="353" t="s">
        <v>1400</v>
      </c>
      <c r="B17" s="354" t="s">
        <v>1428</v>
      </c>
      <c r="C17" s="355"/>
      <c r="D17" s="355"/>
      <c r="E17" s="355"/>
      <c r="F17" s="384"/>
      <c r="G17" s="392"/>
    </row>
    <row r="18" spans="1:9" ht="15" customHeight="1" x14ac:dyDescent="0.25">
      <c r="A18" s="353" t="s">
        <v>1401</v>
      </c>
      <c r="B18" s="354" t="s">
        <v>1429</v>
      </c>
      <c r="C18" s="355"/>
      <c r="D18" s="355"/>
      <c r="E18" s="355"/>
      <c r="F18" s="384"/>
      <c r="G18" s="392"/>
    </row>
    <row r="19" spans="1:9" ht="15" customHeight="1" x14ac:dyDescent="0.25">
      <c r="A19" s="353" t="s">
        <v>1402</v>
      </c>
      <c r="B19" s="354" t="s">
        <v>1430</v>
      </c>
      <c r="C19" s="355"/>
      <c r="D19" s="355"/>
      <c r="E19" s="355"/>
      <c r="F19" s="384"/>
      <c r="G19" s="392"/>
    </row>
    <row r="20" spans="1:9" ht="15" customHeight="1" x14ac:dyDescent="0.25">
      <c r="A20" s="353" t="s">
        <v>1403</v>
      </c>
      <c r="B20" s="354" t="s">
        <v>1397</v>
      </c>
      <c r="C20" s="355"/>
      <c r="D20" s="355"/>
      <c r="E20" s="355"/>
      <c r="F20" s="384"/>
      <c r="G20" s="392"/>
    </row>
    <row r="21" spans="1:9" ht="15" customHeight="1" x14ac:dyDescent="0.25">
      <c r="A21" s="353" t="s">
        <v>1431</v>
      </c>
      <c r="B21" s="354" t="s">
        <v>1432</v>
      </c>
      <c r="C21" s="355"/>
      <c r="D21" s="355"/>
      <c r="E21" s="355"/>
      <c r="F21" s="384"/>
      <c r="G21" s="392"/>
      <c r="I21" s="377"/>
    </row>
    <row r="22" spans="1:9" ht="15" customHeight="1" thickBot="1" x14ac:dyDescent="0.3">
      <c r="A22" s="473" t="s">
        <v>1404</v>
      </c>
      <c r="B22" s="474"/>
      <c r="C22" s="474"/>
      <c r="D22" s="474"/>
      <c r="E22" s="474"/>
      <c r="F22" s="385">
        <f>ROUND(SUM(F13:F21),4)</f>
        <v>0</v>
      </c>
      <c r="G22" s="393">
        <f>ROUND(SUM(G13:G21),4)</f>
        <v>0</v>
      </c>
    </row>
    <row r="23" spans="1:9" ht="20.100000000000001" customHeight="1" thickTop="1" x14ac:dyDescent="0.25">
      <c r="A23" s="356"/>
      <c r="B23" s="357"/>
      <c r="C23" s="357"/>
      <c r="D23" s="357"/>
      <c r="E23" s="357"/>
      <c r="F23" s="357"/>
      <c r="G23" s="358"/>
    </row>
    <row r="24" spans="1:9" ht="15" customHeight="1" x14ac:dyDescent="0.25">
      <c r="A24" s="359" t="s">
        <v>1405</v>
      </c>
      <c r="B24" s="487" t="s">
        <v>1406</v>
      </c>
      <c r="C24" s="487"/>
      <c r="D24" s="487"/>
      <c r="E24" s="487"/>
      <c r="F24" s="386"/>
      <c r="G24" s="394"/>
    </row>
    <row r="25" spans="1:9" ht="15" customHeight="1" x14ac:dyDescent="0.25">
      <c r="A25" s="360" t="s">
        <v>1407</v>
      </c>
      <c r="B25" s="361" t="s">
        <v>1433</v>
      </c>
      <c r="C25" s="362"/>
      <c r="D25" s="362"/>
      <c r="E25" s="363"/>
      <c r="F25" s="384"/>
      <c r="G25" s="391"/>
    </row>
    <row r="26" spans="1:9" ht="15" customHeight="1" x14ac:dyDescent="0.25">
      <c r="A26" s="360" t="s">
        <v>1408</v>
      </c>
      <c r="B26" s="364" t="s">
        <v>1434</v>
      </c>
      <c r="C26" s="365"/>
      <c r="D26" s="365"/>
      <c r="E26" s="366"/>
      <c r="F26" s="384"/>
      <c r="G26" s="391"/>
    </row>
    <row r="27" spans="1:9" ht="15" customHeight="1" x14ac:dyDescent="0.25">
      <c r="A27" s="360" t="s">
        <v>1409</v>
      </c>
      <c r="B27" s="361" t="s">
        <v>1435</v>
      </c>
      <c r="C27" s="362"/>
      <c r="D27" s="362"/>
      <c r="E27" s="363"/>
      <c r="F27" s="384"/>
      <c r="G27" s="395"/>
    </row>
    <row r="28" spans="1:9" ht="15" customHeight="1" x14ac:dyDescent="0.25">
      <c r="A28" s="360" t="s">
        <v>1410</v>
      </c>
      <c r="B28" s="361" t="s">
        <v>1436</v>
      </c>
      <c r="C28" s="362"/>
      <c r="D28" s="362"/>
      <c r="E28" s="363"/>
      <c r="F28" s="384"/>
      <c r="G28" s="395"/>
    </row>
    <row r="29" spans="1:9" ht="15" customHeight="1" x14ac:dyDescent="0.25">
      <c r="A29" s="367" t="s">
        <v>1411</v>
      </c>
      <c r="B29" s="368" t="s">
        <v>1412</v>
      </c>
      <c r="C29" s="369"/>
      <c r="D29" s="369"/>
      <c r="E29" s="370"/>
      <c r="F29" s="384"/>
      <c r="G29" s="392"/>
    </row>
    <row r="30" spans="1:9" ht="15" customHeight="1" x14ac:dyDescent="0.25">
      <c r="A30" s="367" t="s">
        <v>1437</v>
      </c>
      <c r="B30" s="368" t="s">
        <v>1412</v>
      </c>
      <c r="C30" s="369"/>
      <c r="D30" s="369"/>
      <c r="E30" s="370"/>
      <c r="F30" s="384"/>
      <c r="G30" s="392"/>
    </row>
    <row r="31" spans="1:9" ht="15" customHeight="1" x14ac:dyDescent="0.25">
      <c r="A31" s="367" t="s">
        <v>1438</v>
      </c>
      <c r="B31" s="368" t="s">
        <v>1412</v>
      </c>
      <c r="C31" s="369"/>
      <c r="D31" s="369"/>
      <c r="E31" s="370"/>
      <c r="F31" s="384"/>
      <c r="G31" s="396"/>
    </row>
    <row r="32" spans="1:9" ht="15" customHeight="1" thickBot="1" x14ac:dyDescent="0.3">
      <c r="A32" s="473" t="s">
        <v>1413</v>
      </c>
      <c r="B32" s="474"/>
      <c r="C32" s="474"/>
      <c r="D32" s="474"/>
      <c r="E32" s="474"/>
      <c r="F32" s="387">
        <f>ROUND(SUM(F25:F31),4)</f>
        <v>0</v>
      </c>
      <c r="G32" s="393">
        <f>ROUND(SUM(G27:G31),4)</f>
        <v>0</v>
      </c>
    </row>
    <row r="33" spans="1:7" ht="20.100000000000001" customHeight="1" thickTop="1" x14ac:dyDescent="0.25">
      <c r="A33" s="376"/>
      <c r="B33" s="357"/>
      <c r="C33" s="357"/>
      <c r="D33" s="357"/>
      <c r="E33" s="357"/>
      <c r="F33" s="357"/>
      <c r="G33" s="358"/>
    </row>
    <row r="34" spans="1:7" ht="15" customHeight="1" x14ac:dyDescent="0.25">
      <c r="A34" s="371" t="s">
        <v>1414</v>
      </c>
      <c r="B34" s="485" t="s">
        <v>1415</v>
      </c>
      <c r="C34" s="485"/>
      <c r="D34" s="485"/>
      <c r="E34" s="485"/>
      <c r="F34" s="386"/>
      <c r="G34" s="397"/>
    </row>
    <row r="35" spans="1:7" ht="11.25" customHeight="1" x14ac:dyDescent="0.25">
      <c r="A35" s="353" t="s">
        <v>1416</v>
      </c>
      <c r="B35" s="488" t="s">
        <v>1439</v>
      </c>
      <c r="C35" s="488"/>
      <c r="D35" s="488"/>
      <c r="E35" s="488"/>
      <c r="F35" s="384"/>
      <c r="G35" s="392"/>
    </row>
    <row r="36" spans="1:7" ht="15" customHeight="1" x14ac:dyDescent="0.25">
      <c r="A36" s="353" t="s">
        <v>1417</v>
      </c>
      <c r="B36" s="488" t="s">
        <v>1440</v>
      </c>
      <c r="C36" s="488"/>
      <c r="D36" s="488"/>
      <c r="E36" s="488"/>
      <c r="F36" s="384"/>
      <c r="G36" s="392"/>
    </row>
    <row r="37" spans="1:7" ht="15" customHeight="1" thickBot="1" x14ac:dyDescent="0.3">
      <c r="A37" s="473" t="s">
        <v>1418</v>
      </c>
      <c r="B37" s="474"/>
      <c r="C37" s="474"/>
      <c r="D37" s="474"/>
      <c r="E37" s="474"/>
      <c r="F37" s="385">
        <f>ROUND(SUM(F35:F36),4)</f>
        <v>0</v>
      </c>
      <c r="G37" s="393">
        <f>ROUND(SUM(G35:G36),4)</f>
        <v>0</v>
      </c>
    </row>
    <row r="38" spans="1:7" ht="20.100000000000001" customHeight="1" thickTop="1" x14ac:dyDescent="0.25">
      <c r="A38" s="356"/>
      <c r="B38" s="357"/>
      <c r="C38" s="357"/>
      <c r="D38" s="357"/>
      <c r="E38" s="357"/>
      <c r="F38" s="357"/>
      <c r="G38" s="358"/>
    </row>
    <row r="39" spans="1:7" ht="15" customHeight="1" x14ac:dyDescent="0.25">
      <c r="A39" s="371" t="s">
        <v>1419</v>
      </c>
      <c r="B39" s="485" t="s">
        <v>1420</v>
      </c>
      <c r="C39" s="485"/>
      <c r="D39" s="485"/>
      <c r="E39" s="485"/>
      <c r="F39" s="386"/>
      <c r="G39" s="397"/>
    </row>
    <row r="40" spans="1:7" ht="15" customHeight="1" x14ac:dyDescent="0.25">
      <c r="A40" s="353" t="s">
        <v>1421</v>
      </c>
      <c r="B40" s="486" t="s">
        <v>1422</v>
      </c>
      <c r="C40" s="486"/>
      <c r="D40" s="486"/>
      <c r="E40" s="486"/>
      <c r="F40" s="384"/>
      <c r="G40" s="392"/>
    </row>
    <row r="41" spans="1:7" ht="15" customHeight="1" thickBot="1" x14ac:dyDescent="0.3">
      <c r="A41" s="473" t="s">
        <v>1423</v>
      </c>
      <c r="B41" s="474"/>
      <c r="C41" s="474"/>
      <c r="D41" s="474"/>
      <c r="E41" s="474"/>
      <c r="F41" s="385">
        <f>F32*F22</f>
        <v>0</v>
      </c>
      <c r="G41" s="393">
        <f>SUM(G40:G40)</f>
        <v>0</v>
      </c>
    </row>
    <row r="42" spans="1:7" ht="20.100000000000001" customHeight="1" thickTop="1" thickBot="1" x14ac:dyDescent="0.3">
      <c r="A42" s="378"/>
      <c r="B42" s="379"/>
      <c r="C42" s="379"/>
      <c r="D42" s="379"/>
      <c r="E42" s="379"/>
      <c r="F42" s="379"/>
      <c r="G42" s="380"/>
    </row>
    <row r="43" spans="1:7" ht="20.100000000000001" customHeight="1" thickTop="1" thickBot="1" x14ac:dyDescent="0.3">
      <c r="A43" s="475" t="s">
        <v>1424</v>
      </c>
      <c r="B43" s="476"/>
      <c r="C43" s="476"/>
      <c r="D43" s="476"/>
      <c r="E43" s="476"/>
      <c r="F43" s="388">
        <f>ROUND(F22+F32+F37+F41,4)</f>
        <v>0</v>
      </c>
      <c r="G43" s="398">
        <f>ROUND(G22+G32+G37+G41,4)</f>
        <v>0</v>
      </c>
    </row>
  </sheetData>
  <sheetProtection selectLockedCells="1" selectUnlockedCells="1"/>
  <mergeCells count="22">
    <mergeCell ref="A10:E11"/>
    <mergeCell ref="B12:E12"/>
    <mergeCell ref="A7:E7"/>
    <mergeCell ref="A8:E8"/>
    <mergeCell ref="G7:G8"/>
    <mergeCell ref="A9:G9"/>
    <mergeCell ref="A41:E41"/>
    <mergeCell ref="A43:E43"/>
    <mergeCell ref="A1:G1"/>
    <mergeCell ref="A2:G2"/>
    <mergeCell ref="A3:G3"/>
    <mergeCell ref="A6:E6"/>
    <mergeCell ref="A37:E37"/>
    <mergeCell ref="B39:E39"/>
    <mergeCell ref="B40:E40"/>
    <mergeCell ref="A22:E22"/>
    <mergeCell ref="B24:E24"/>
    <mergeCell ref="A32:E32"/>
    <mergeCell ref="B34:E34"/>
    <mergeCell ref="B35:E35"/>
    <mergeCell ref="B36:E36"/>
    <mergeCell ref="A4:G5"/>
  </mergeCells>
  <pageMargins left="1.1812499999999999" right="0.39374999999999999" top="0.78749999999999998" bottom="0.39374999999999999" header="0.51180555555555551" footer="0.51180555555555551"/>
  <pageSetup paperSize="9" scale="92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4"/>
  <sheetViews>
    <sheetView showGridLines="0" zoomScaleNormal="100" zoomScaleSheetLayoutView="100" workbookViewId="0">
      <selection activeCell="A15" sqref="A15"/>
    </sheetView>
  </sheetViews>
  <sheetFormatPr defaultRowHeight="12.75" x14ac:dyDescent="0.25"/>
  <cols>
    <col min="1" max="1" width="4.7109375" style="73" customWidth="1"/>
    <col min="2" max="2" width="8.7109375" style="73" customWidth="1"/>
    <col min="3" max="3" width="44.7109375" style="73" customWidth="1"/>
    <col min="4" max="4" width="9.7109375" style="73" hidden="1" customWidth="1"/>
    <col min="5" max="5" width="10.85546875" style="73" hidden="1" customWidth="1"/>
    <col min="6" max="6" width="11.42578125" style="73" bestFit="1" customWidth="1"/>
    <col min="7" max="7" width="12.5703125" style="73" customWidth="1"/>
    <col min="8" max="8" width="11" style="73" customWidth="1"/>
    <col min="9" max="9" width="9.5703125" style="73" bestFit="1" customWidth="1"/>
    <col min="10" max="11" width="10.85546875" style="73" bestFit="1" customWidth="1"/>
    <col min="12" max="12" width="11.42578125" style="73" bestFit="1" customWidth="1"/>
    <col min="13" max="13" width="9.140625" style="73" customWidth="1"/>
    <col min="14" max="16" width="9.140625" style="73"/>
    <col min="17" max="17" width="10.85546875" style="73" bestFit="1" customWidth="1"/>
    <col min="18" max="18" width="12.85546875" style="73" bestFit="1" customWidth="1"/>
    <col min="19" max="21" width="9.140625" style="73"/>
    <col min="22" max="22" width="10.85546875" style="73" bestFit="1" customWidth="1"/>
    <col min="23" max="23" width="12.28515625" style="73" bestFit="1" customWidth="1"/>
    <col min="24" max="16384" width="9.140625" style="73"/>
  </cols>
  <sheetData>
    <row r="1" spans="1:24" s="47" customFormat="1" x14ac:dyDescent="0.25">
      <c r="A1" s="520"/>
      <c r="B1" s="521"/>
      <c r="C1" s="521"/>
      <c r="D1" s="521"/>
      <c r="E1" s="521"/>
      <c r="F1" s="521"/>
      <c r="G1" s="125"/>
      <c r="H1" s="123" t="s">
        <v>0</v>
      </c>
      <c r="I1" s="124"/>
      <c r="J1" s="125"/>
      <c r="K1" s="126"/>
      <c r="L1" s="124"/>
      <c r="M1" s="123" t="s">
        <v>0</v>
      </c>
      <c r="N1" s="123"/>
      <c r="O1" s="123"/>
      <c r="P1" s="123"/>
      <c r="Q1" s="126"/>
      <c r="R1" s="124"/>
      <c r="S1" s="123" t="s">
        <v>0</v>
      </c>
      <c r="T1" s="126"/>
      <c r="U1" s="124"/>
      <c r="V1" s="125"/>
      <c r="W1" s="166"/>
    </row>
    <row r="2" spans="1:24" s="47" customFormat="1" x14ac:dyDescent="0.25">
      <c r="A2" s="405"/>
      <c r="B2" s="406"/>
      <c r="C2" s="406"/>
      <c r="D2" s="406"/>
      <c r="E2" s="406"/>
      <c r="F2" s="406"/>
      <c r="G2" s="129"/>
      <c r="H2" s="127" t="s">
        <v>1</v>
      </c>
      <c r="I2" s="128"/>
      <c r="J2" s="129"/>
      <c r="K2" s="127"/>
      <c r="L2" s="128"/>
      <c r="M2" s="127" t="s">
        <v>1</v>
      </c>
      <c r="N2" s="127"/>
      <c r="O2" s="127"/>
      <c r="P2" s="127"/>
      <c r="Q2" s="127"/>
      <c r="R2" s="128"/>
      <c r="S2" s="127" t="s">
        <v>1</v>
      </c>
      <c r="T2" s="127"/>
      <c r="U2" s="128"/>
      <c r="V2" s="129"/>
      <c r="W2" s="167"/>
    </row>
    <row r="3" spans="1:24" s="47" customFormat="1" x14ac:dyDescent="0.25">
      <c r="A3" s="408"/>
      <c r="B3" s="409"/>
      <c r="C3" s="409"/>
      <c r="D3" s="409"/>
      <c r="E3" s="409"/>
      <c r="F3" s="409"/>
      <c r="G3" s="132"/>
      <c r="H3" s="130" t="s">
        <v>2</v>
      </c>
      <c r="I3" s="131"/>
      <c r="J3" s="132"/>
      <c r="K3" s="130"/>
      <c r="L3" s="131"/>
      <c r="M3" s="130" t="s">
        <v>2</v>
      </c>
      <c r="N3" s="130"/>
      <c r="O3" s="130"/>
      <c r="P3" s="130"/>
      <c r="Q3" s="130"/>
      <c r="R3" s="131"/>
      <c r="S3" s="130" t="s">
        <v>2</v>
      </c>
      <c r="T3" s="130"/>
      <c r="U3" s="131"/>
      <c r="V3" s="132"/>
      <c r="W3" s="168"/>
    </row>
    <row r="4" spans="1:24" s="49" customFormat="1" x14ac:dyDescent="0.25">
      <c r="A4" s="48"/>
      <c r="B4" s="48"/>
      <c r="C4" s="48"/>
      <c r="D4" s="48"/>
      <c r="E4" s="48"/>
      <c r="F4" s="48"/>
      <c r="G4" s="133"/>
      <c r="H4" s="134"/>
      <c r="I4" s="135"/>
      <c r="J4" s="133"/>
      <c r="K4" s="134"/>
      <c r="L4" s="135"/>
      <c r="M4" s="133"/>
      <c r="N4" s="134"/>
      <c r="O4" s="135"/>
      <c r="P4" s="133"/>
      <c r="Q4" s="134"/>
      <c r="R4" s="135"/>
      <c r="S4" s="133"/>
      <c r="T4" s="134"/>
      <c r="U4" s="135"/>
      <c r="V4" s="133"/>
      <c r="W4" s="134"/>
    </row>
    <row r="5" spans="1:24" s="47" customFormat="1" ht="24.75" customHeight="1" x14ac:dyDescent="0.25">
      <c r="A5" s="411" t="s">
        <v>478</v>
      </c>
      <c r="B5" s="412"/>
      <c r="C5" s="412"/>
      <c r="D5" s="157"/>
      <c r="E5" s="157"/>
      <c r="F5" s="157"/>
      <c r="G5" s="147"/>
      <c r="H5" s="158"/>
      <c r="I5" s="513" t="s">
        <v>147</v>
      </c>
      <c r="J5" s="514"/>
      <c r="K5" s="136">
        <f>F14</f>
        <v>0</v>
      </c>
      <c r="L5" s="52" t="s">
        <v>3</v>
      </c>
      <c r="M5" s="147"/>
      <c r="N5" s="169"/>
      <c r="O5" s="505" t="s">
        <v>147</v>
      </c>
      <c r="P5" s="506"/>
      <c r="Q5" s="136">
        <f>K5</f>
        <v>0</v>
      </c>
      <c r="R5" s="137" t="s">
        <v>3</v>
      </c>
      <c r="S5" s="173"/>
      <c r="T5" s="505" t="s">
        <v>147</v>
      </c>
      <c r="U5" s="506"/>
      <c r="V5" s="136">
        <f>F14</f>
        <v>0</v>
      </c>
      <c r="W5" s="137" t="s">
        <v>3</v>
      </c>
    </row>
    <row r="6" spans="1:24" s="47" customFormat="1" ht="15" customHeight="1" x14ac:dyDescent="0.25">
      <c r="A6" s="241" t="s">
        <v>496</v>
      </c>
      <c r="B6" s="148"/>
      <c r="C6" s="148"/>
      <c r="D6" s="155"/>
      <c r="E6" s="155"/>
      <c r="F6" s="155"/>
      <c r="G6" s="148"/>
      <c r="H6" s="156"/>
      <c r="I6" s="515" t="s">
        <v>148</v>
      </c>
      <c r="J6" s="516"/>
      <c r="K6" s="138">
        <f>E14</f>
        <v>0</v>
      </c>
      <c r="L6" s="417" t="s">
        <v>1259</v>
      </c>
      <c r="M6" s="148"/>
      <c r="N6" s="170"/>
      <c r="O6" s="507" t="s">
        <v>148</v>
      </c>
      <c r="P6" s="508"/>
      <c r="Q6" s="138">
        <f>K6</f>
        <v>0</v>
      </c>
      <c r="R6" s="509" t="str">
        <f>L6</f>
        <v>FEVEREIRO/2013</v>
      </c>
      <c r="S6" s="174"/>
      <c r="T6" s="507" t="s">
        <v>148</v>
      </c>
      <c r="U6" s="508"/>
      <c r="V6" s="138">
        <f>E14</f>
        <v>0</v>
      </c>
      <c r="W6" s="509" t="str">
        <f>L6</f>
        <v>FEVEREIRO/2013</v>
      </c>
    </row>
    <row r="7" spans="1:24" s="47" customFormat="1" ht="15" customHeight="1" x14ac:dyDescent="0.25">
      <c r="A7" s="419" t="s">
        <v>316</v>
      </c>
      <c r="B7" s="420"/>
      <c r="C7" s="420"/>
      <c r="D7" s="159"/>
      <c r="E7" s="159"/>
      <c r="F7" s="159"/>
      <c r="G7" s="149"/>
      <c r="H7" s="172"/>
      <c r="I7" s="517" t="s">
        <v>149</v>
      </c>
      <c r="J7" s="518"/>
      <c r="K7" s="139">
        <f>D14</f>
        <v>0</v>
      </c>
      <c r="L7" s="418"/>
      <c r="M7" s="149"/>
      <c r="N7" s="171"/>
      <c r="O7" s="511" t="s">
        <v>149</v>
      </c>
      <c r="P7" s="512"/>
      <c r="Q7" s="139">
        <f>K7</f>
        <v>0</v>
      </c>
      <c r="R7" s="510"/>
      <c r="S7" s="150"/>
      <c r="T7" s="511" t="s">
        <v>149</v>
      </c>
      <c r="U7" s="512"/>
      <c r="V7" s="139">
        <f>D14</f>
        <v>0</v>
      </c>
      <c r="W7" s="510"/>
    </row>
    <row r="8" spans="1:24" s="49" customFormat="1" x14ac:dyDescent="0.25">
      <c r="A8" s="48"/>
      <c r="B8" s="48"/>
      <c r="C8" s="48"/>
      <c r="D8" s="57"/>
      <c r="E8" s="58"/>
      <c r="F8" s="59"/>
      <c r="G8" s="140"/>
      <c r="H8" s="141"/>
      <c r="I8" s="142"/>
      <c r="J8" s="140"/>
      <c r="K8" s="141"/>
      <c r="L8" s="142"/>
      <c r="M8" s="140"/>
      <c r="N8" s="141"/>
      <c r="O8" s="142"/>
      <c r="P8" s="140"/>
      <c r="Q8" s="141"/>
      <c r="R8" s="142"/>
      <c r="S8" s="140"/>
      <c r="T8" s="141"/>
      <c r="U8" s="142"/>
      <c r="V8" s="140"/>
      <c r="W8" s="141"/>
    </row>
    <row r="9" spans="1:24" s="9" customFormat="1" x14ac:dyDescent="0.25">
      <c r="A9" s="400" t="s">
        <v>4</v>
      </c>
      <c r="B9" s="400" t="s">
        <v>5</v>
      </c>
      <c r="C9" s="400" t="s">
        <v>6</v>
      </c>
      <c r="D9" s="401" t="s">
        <v>284</v>
      </c>
      <c r="E9" s="401"/>
      <c r="F9" s="401" t="s">
        <v>285</v>
      </c>
      <c r="G9" s="504" t="s">
        <v>322</v>
      </c>
      <c r="H9" s="504"/>
      <c r="I9" s="504"/>
      <c r="J9" s="504" t="s">
        <v>323</v>
      </c>
      <c r="K9" s="504"/>
      <c r="L9" s="504"/>
      <c r="M9" s="504" t="s">
        <v>324</v>
      </c>
      <c r="N9" s="504"/>
      <c r="O9" s="504"/>
      <c r="P9" s="504" t="s">
        <v>325</v>
      </c>
      <c r="Q9" s="504"/>
      <c r="R9" s="504"/>
      <c r="S9" s="504" t="s">
        <v>326</v>
      </c>
      <c r="T9" s="504"/>
      <c r="U9" s="504"/>
      <c r="V9" s="519" t="s">
        <v>318</v>
      </c>
      <c r="W9" s="504"/>
    </row>
    <row r="10" spans="1:24" s="9" customFormat="1" x14ac:dyDescent="0.25">
      <c r="A10" s="400"/>
      <c r="B10" s="400"/>
      <c r="C10" s="400"/>
      <c r="D10" s="120" t="s">
        <v>286</v>
      </c>
      <c r="E10" s="121" t="s">
        <v>287</v>
      </c>
      <c r="F10" s="401"/>
      <c r="G10" s="143" t="s">
        <v>319</v>
      </c>
      <c r="H10" s="144" t="s">
        <v>320</v>
      </c>
      <c r="I10" s="143" t="s">
        <v>321</v>
      </c>
      <c r="J10" s="143" t="s">
        <v>319</v>
      </c>
      <c r="K10" s="144" t="s">
        <v>320</v>
      </c>
      <c r="L10" s="143" t="s">
        <v>321</v>
      </c>
      <c r="M10" s="143" t="s">
        <v>319</v>
      </c>
      <c r="N10" s="144" t="s">
        <v>320</v>
      </c>
      <c r="O10" s="143" t="s">
        <v>321</v>
      </c>
      <c r="P10" s="143" t="s">
        <v>319</v>
      </c>
      <c r="Q10" s="144" t="s">
        <v>320</v>
      </c>
      <c r="R10" s="143" t="s">
        <v>321</v>
      </c>
      <c r="S10" s="143" t="s">
        <v>319</v>
      </c>
      <c r="T10" s="144" t="s">
        <v>320</v>
      </c>
      <c r="U10" s="143" t="s">
        <v>321</v>
      </c>
      <c r="V10" s="144" t="s">
        <v>320</v>
      </c>
      <c r="W10" s="143" t="s">
        <v>321</v>
      </c>
    </row>
    <row r="11" spans="1:24" s="9" customFormat="1" x14ac:dyDescent="0.25">
      <c r="A11" s="66">
        <v>1</v>
      </c>
      <c r="B11" s="63"/>
      <c r="C11" s="80" t="s">
        <v>290</v>
      </c>
      <c r="D11" s="64"/>
      <c r="E11" s="160">
        <f>'01_S. AUX'!G5</f>
        <v>0</v>
      </c>
      <c r="F11" s="163">
        <f>SUM(D11:E11)</f>
        <v>0</v>
      </c>
      <c r="G11" s="177">
        <f>SUM(G12:G13)/2</f>
        <v>0.1</v>
      </c>
      <c r="H11" s="175" t="e">
        <f>I11/$F$14</f>
        <v>#DIV/0!</v>
      </c>
      <c r="I11" s="153">
        <f>ROUND($F$11*G$11,2)</f>
        <v>0</v>
      </c>
      <c r="J11" s="180">
        <f>SUM(J12:J13)/2</f>
        <v>0.32500000000000001</v>
      </c>
      <c r="K11" s="186" t="e">
        <f>L11/$F$14</f>
        <v>#DIV/0!</v>
      </c>
      <c r="L11" s="196">
        <f>ROUND($F$11*J$11,2)</f>
        <v>0</v>
      </c>
      <c r="M11" s="182">
        <f>SUM(M12:M13)/2</f>
        <v>0.25</v>
      </c>
      <c r="N11" s="190" t="e">
        <f>O11/$F$14</f>
        <v>#DIV/0!</v>
      </c>
      <c r="O11" s="193">
        <f>ROUND($F$11*M$11,2)</f>
        <v>0</v>
      </c>
      <c r="P11" s="182">
        <f>SUM(P12:P13)/2-S11</f>
        <v>0.19299999999999995</v>
      </c>
      <c r="Q11" s="190" t="e">
        <f>R11/$F$14</f>
        <v>#DIV/0!</v>
      </c>
      <c r="R11" s="198">
        <f>ROUND($F$11*P$11,2)</f>
        <v>0</v>
      </c>
      <c r="S11" s="180">
        <v>0.13200000000000001</v>
      </c>
      <c r="T11" s="186" t="e">
        <f>U11/$F$14</f>
        <v>#DIV/0!</v>
      </c>
      <c r="U11" s="198">
        <f>ROUND($F$11*S$11,2)</f>
        <v>0</v>
      </c>
      <c r="V11" s="186" t="e">
        <f>W11/$F$14</f>
        <v>#DIV/0!</v>
      </c>
      <c r="W11" s="154">
        <f>I11+L11+O11+R11+U11</f>
        <v>0</v>
      </c>
    </row>
    <row r="12" spans="1:24" x14ac:dyDescent="0.25">
      <c r="A12" s="66">
        <v>2</v>
      </c>
      <c r="B12" s="67"/>
      <c r="C12" s="68" t="s">
        <v>492</v>
      </c>
      <c r="D12" s="122"/>
      <c r="E12" s="161">
        <f>'02_OBRA_N.N.L'!G6</f>
        <v>0</v>
      </c>
      <c r="F12" s="164">
        <f t="shared" ref="F12:F13" si="0">SUM(D12:E12)</f>
        <v>0</v>
      </c>
      <c r="G12" s="178">
        <v>0.15</v>
      </c>
      <c r="H12" s="176" t="e">
        <f>I12/$F$14</f>
        <v>#DIV/0!</v>
      </c>
      <c r="I12" s="145">
        <f>ROUND($F$12*G$12,2)</f>
        <v>0</v>
      </c>
      <c r="J12" s="181">
        <v>0.15</v>
      </c>
      <c r="K12" s="187" t="e">
        <f>L12/$F$14</f>
        <v>#DIV/0!</v>
      </c>
      <c r="L12" s="197">
        <f>ROUND($F$12*J$12,2)</f>
        <v>0</v>
      </c>
      <c r="M12" s="184">
        <v>0.25</v>
      </c>
      <c r="N12" s="191" t="e">
        <f>O12/$F$14</f>
        <v>#DIV/0!</v>
      </c>
      <c r="O12" s="194">
        <f>ROUND($F$12*M$12,2)</f>
        <v>0</v>
      </c>
      <c r="P12" s="183">
        <f>1-(G12+J12+M12+S12)</f>
        <v>0.44999999999999996</v>
      </c>
      <c r="Q12" s="191" t="e">
        <f>R12/$F$14</f>
        <v>#DIV/0!</v>
      </c>
      <c r="R12" s="199">
        <f>ROUND($F$12*P$12,2)</f>
        <v>0</v>
      </c>
      <c r="S12" s="181">
        <v>0</v>
      </c>
      <c r="T12" s="187" t="e">
        <f>U12/$F$14</f>
        <v>#DIV/0!</v>
      </c>
      <c r="U12" s="199">
        <f>ROUND($F$12*S$12,2)</f>
        <v>0</v>
      </c>
      <c r="V12" s="187" t="e">
        <f t="shared" ref="V12" si="1">W12/$F$14</f>
        <v>#DIV/0!</v>
      </c>
      <c r="W12" s="146">
        <f>I12+L12+O12+R12+U12</f>
        <v>0</v>
      </c>
    </row>
    <row r="13" spans="1:24" x14ac:dyDescent="0.25">
      <c r="A13" s="66">
        <v>3</v>
      </c>
      <c r="B13" s="67"/>
      <c r="C13" s="68" t="s">
        <v>493</v>
      </c>
      <c r="D13" s="69">
        <f>'02_OBRA_N.N.L'!G7</f>
        <v>0</v>
      </c>
      <c r="E13" s="162"/>
      <c r="F13" s="165">
        <f t="shared" si="0"/>
        <v>0</v>
      </c>
      <c r="G13" s="179">
        <v>0.05</v>
      </c>
      <c r="H13" s="176" t="e">
        <f>I13/$F$14</f>
        <v>#DIV/0!</v>
      </c>
      <c r="I13" s="145">
        <f>ROUND($F$13*G$13,2)</f>
        <v>0</v>
      </c>
      <c r="J13" s="181">
        <v>0.5</v>
      </c>
      <c r="K13" s="187" t="e">
        <f>L13/$F$14</f>
        <v>#DIV/0!</v>
      </c>
      <c r="L13" s="197">
        <f>ROUND($F$13*J$13,2)</f>
        <v>0</v>
      </c>
      <c r="M13" s="185">
        <v>0.25</v>
      </c>
      <c r="N13" s="192" t="e">
        <f>O13/$F$14</f>
        <v>#DIV/0!</v>
      </c>
      <c r="O13" s="195">
        <f>ROUND($F$13*M$13,2)</f>
        <v>0</v>
      </c>
      <c r="P13" s="183">
        <f>1-(G13+J13+M13+S13)</f>
        <v>0.19999999999999996</v>
      </c>
      <c r="Q13" s="192" t="e">
        <f>R13/$F$14</f>
        <v>#DIV/0!</v>
      </c>
      <c r="R13" s="200">
        <f>ROUND($F$13*P$13,2)</f>
        <v>0</v>
      </c>
      <c r="S13" s="181">
        <v>0</v>
      </c>
      <c r="T13" s="187" t="e">
        <f>U13/$F$14</f>
        <v>#DIV/0!</v>
      </c>
      <c r="U13" s="200">
        <f>ROUND($F$13*S$13,2)</f>
        <v>0</v>
      </c>
      <c r="V13" s="187" t="e">
        <f>W13/$F$14</f>
        <v>#DIV/0!</v>
      </c>
      <c r="W13" s="146">
        <f>I13+L13+O13+R13+U13</f>
        <v>0</v>
      </c>
    </row>
    <row r="14" spans="1:24" x14ac:dyDescent="0.25">
      <c r="A14" s="75"/>
      <c r="B14" s="76"/>
      <c r="C14" s="77" t="s">
        <v>289</v>
      </c>
      <c r="D14" s="78">
        <f>SUM(D11:D13)</f>
        <v>0</v>
      </c>
      <c r="E14" s="78">
        <f>SUM(E11:E13)</f>
        <v>0</v>
      </c>
      <c r="F14" s="78">
        <f>SUM(F11:F13)</f>
        <v>0</v>
      </c>
      <c r="G14" s="152"/>
      <c r="H14" s="151" t="e">
        <f>I14/$F$14</f>
        <v>#DIV/0!</v>
      </c>
      <c r="I14" s="152">
        <f>SUM(I11:I13)</f>
        <v>0</v>
      </c>
      <c r="J14" s="152"/>
      <c r="K14" s="188" t="e">
        <f>L14/$F$14</f>
        <v>#DIV/0!</v>
      </c>
      <c r="L14" s="201">
        <f>SUM(L11:L13)</f>
        <v>0</v>
      </c>
      <c r="M14" s="152"/>
      <c r="N14" s="188" t="e">
        <f>O14/$F$14</f>
        <v>#DIV/0!</v>
      </c>
      <c r="O14" s="189">
        <f>SUM(O11:O13)</f>
        <v>0</v>
      </c>
      <c r="P14" s="152"/>
      <c r="Q14" s="188" t="e">
        <f>R14/$F$14</f>
        <v>#DIV/0!</v>
      </c>
      <c r="R14" s="201">
        <f>SUM(R11:R13)</f>
        <v>0</v>
      </c>
      <c r="S14" s="152"/>
      <c r="T14" s="188" t="e">
        <f>U14/$F$14</f>
        <v>#DIV/0!</v>
      </c>
      <c r="U14" s="201">
        <f>SUM(U11:U13)</f>
        <v>0</v>
      </c>
      <c r="V14" s="188" t="e">
        <f>SUM(V11:V13)</f>
        <v>#DIV/0!</v>
      </c>
      <c r="W14" s="152">
        <f>SUM(W11:W13)-X14</f>
        <v>0</v>
      </c>
      <c r="X14" s="348">
        <f>W13+W12+W11-F14</f>
        <v>0</v>
      </c>
    </row>
  </sheetData>
  <mergeCells count="28">
    <mergeCell ref="A7:C7"/>
    <mergeCell ref="A1:F1"/>
    <mergeCell ref="A2:F2"/>
    <mergeCell ref="A3:F3"/>
    <mergeCell ref="A5:C5"/>
    <mergeCell ref="A9:A10"/>
    <mergeCell ref="B9:B10"/>
    <mergeCell ref="C9:C10"/>
    <mergeCell ref="D9:E9"/>
    <mergeCell ref="F9:F10"/>
    <mergeCell ref="S9:U9"/>
    <mergeCell ref="V9:W9"/>
    <mergeCell ref="T5:U5"/>
    <mergeCell ref="T6:U6"/>
    <mergeCell ref="W6:W7"/>
    <mergeCell ref="T7:U7"/>
    <mergeCell ref="L6:L7"/>
    <mergeCell ref="I5:J5"/>
    <mergeCell ref="I6:J6"/>
    <mergeCell ref="I7:J7"/>
    <mergeCell ref="M9:O9"/>
    <mergeCell ref="G9:I9"/>
    <mergeCell ref="J9:L9"/>
    <mergeCell ref="P9:R9"/>
    <mergeCell ref="O5:P5"/>
    <mergeCell ref="O6:P6"/>
    <mergeCell ref="R6:R7"/>
    <mergeCell ref="O7:P7"/>
  </mergeCells>
  <printOptions horizontalCentered="1"/>
  <pageMargins left="0.39370078740157483" right="0.39370078740157483" top="0.78740157480314965" bottom="0.39370078740157483" header="0.19685039370078741" footer="0.19685039370078741"/>
  <pageSetup paperSize="9" scale="90" orientation="landscape" r:id="rId1"/>
  <headerFooter>
    <oddFooter>&amp;R&amp;"Arial Narrow,Normal"&amp;6&amp;F
Folha &amp;P de &amp;N</oddFooter>
  </headerFooter>
  <colBreaks count="2" manualBreakCount="2">
    <brk id="12" max="15" man="1"/>
    <brk id="18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RESUMO</vt:lpstr>
      <vt:lpstr>01_S. AUX</vt:lpstr>
      <vt:lpstr>02_OBRA_N.N.L</vt:lpstr>
      <vt:lpstr>03 COMP.</vt:lpstr>
      <vt:lpstr>BDI</vt:lpstr>
      <vt:lpstr>E. Sociais</vt:lpstr>
      <vt:lpstr>CRONO</vt:lpstr>
      <vt:lpstr>'01_S. AUX'!Area_de_impressao</vt:lpstr>
      <vt:lpstr>'02_OBRA_N.N.L'!Area_de_impressao</vt:lpstr>
      <vt:lpstr>'03 COMP.'!Area_de_impressao</vt:lpstr>
      <vt:lpstr>CRONO!Area_de_impressao</vt:lpstr>
      <vt:lpstr>RESUMO!Area_de_impressao</vt:lpstr>
      <vt:lpstr>'01_S. AUX'!Titulos_de_impressao</vt:lpstr>
      <vt:lpstr>'02_OBRA_N.N.L'!Titulos_de_impressao</vt:lpstr>
      <vt:lpstr>'03 COMP.'!Titulos_de_impressao</vt:lpstr>
      <vt:lpstr>CRONO!Titulos_de_impressao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dantas</dc:creator>
  <cp:lastModifiedBy>Laudamia Maria de Araújo Leite</cp:lastModifiedBy>
  <cp:lastPrinted>2013-03-25T20:03:56Z</cp:lastPrinted>
  <dcterms:created xsi:type="dcterms:W3CDTF">2012-11-07T23:21:52Z</dcterms:created>
  <dcterms:modified xsi:type="dcterms:W3CDTF">2013-07-17T19:14:54Z</dcterms:modified>
</cp:coreProperties>
</file>